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Enlaces/Anual/"/>
    </mc:Choice>
  </mc:AlternateContent>
  <xr:revisionPtr revIDLastSave="20" documentId="11_061093C240D97D499F4BC45D0FCECD0FF1F373D2" xr6:coauthVersionLast="47" xr6:coauthVersionMax="47" xr10:uidLastSave="{B9B4D465-6F7F-4F2D-9B64-8A941C7956A8}"/>
  <bookViews>
    <workbookView xWindow="-120" yWindow="-120" windowWidth="29040" windowHeight="15840" xr2:uid="{00000000-000D-0000-FFFF-FFFF00000000}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externalReferences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0" i="7" l="1"/>
  <c r="D220" i="8"/>
  <c r="D220" i="9"/>
  <c r="D220" i="10"/>
  <c r="D220" i="16"/>
  <c r="D220" i="12"/>
  <c r="D220" i="13"/>
  <c r="D220" i="14"/>
  <c r="D220" i="15"/>
  <c r="D220" i="17"/>
  <c r="D220" i="18"/>
  <c r="D220" i="19"/>
  <c r="D220" i="20"/>
  <c r="D220" i="21"/>
  <c r="D220" i="22"/>
  <c r="D220" i="6"/>
  <c r="C220" i="7"/>
  <c r="C220" i="8"/>
  <c r="C220" i="9"/>
  <c r="C220" i="10"/>
  <c r="C220" i="16"/>
  <c r="C220" i="12"/>
  <c r="C220" i="13"/>
  <c r="C220" i="14"/>
  <c r="C220" i="15"/>
  <c r="C220" i="17"/>
  <c r="C220" i="18"/>
  <c r="C220" i="19"/>
  <c r="C220" i="20"/>
  <c r="C220" i="21"/>
  <c r="C220" i="22"/>
  <c r="C220" i="6"/>
  <c r="D206" i="7"/>
  <c r="D206" i="8"/>
  <c r="D206" i="9"/>
  <c r="D206" i="10"/>
  <c r="D206" i="16"/>
  <c r="D206" i="12"/>
  <c r="D206" i="13"/>
  <c r="D206" i="14"/>
  <c r="D206" i="15"/>
  <c r="D206" i="17"/>
  <c r="D206" i="18"/>
  <c r="D206" i="19"/>
  <c r="D206" i="20"/>
  <c r="D206" i="21"/>
  <c r="D206" i="22"/>
  <c r="D206" i="6"/>
  <c r="C206" i="7"/>
  <c r="C206" i="8"/>
  <c r="C206" i="9"/>
  <c r="C206" i="10"/>
  <c r="C206" i="16"/>
  <c r="C206" i="12"/>
  <c r="C206" i="13"/>
  <c r="C206" i="14"/>
  <c r="C206" i="15"/>
  <c r="C206" i="17"/>
  <c r="C206" i="18"/>
  <c r="C206" i="19"/>
  <c r="C206" i="20"/>
  <c r="C206" i="21"/>
  <c r="C206" i="22"/>
  <c r="C206" i="6"/>
  <c r="D196" i="7"/>
  <c r="D196" i="8"/>
  <c r="D196" i="9"/>
  <c r="D196" i="10"/>
  <c r="D196" i="16"/>
  <c r="D196" i="12"/>
  <c r="D196" i="13"/>
  <c r="D196" i="14"/>
  <c r="D196" i="15"/>
  <c r="D196" i="17"/>
  <c r="D196" i="18"/>
  <c r="D196" i="19"/>
  <c r="D196" i="20"/>
  <c r="D196" i="21"/>
  <c r="D196" i="22"/>
  <c r="D196" i="6"/>
  <c r="C196" i="7"/>
  <c r="C196" i="8"/>
  <c r="C196" i="9"/>
  <c r="C196" i="10"/>
  <c r="C196" i="16"/>
  <c r="C196" i="12"/>
  <c r="C196" i="13"/>
  <c r="C196" i="14"/>
  <c r="C196" i="15"/>
  <c r="C196" i="17"/>
  <c r="C196" i="18"/>
  <c r="C196" i="19"/>
  <c r="C196" i="20"/>
  <c r="C196" i="21"/>
  <c r="C196" i="22"/>
  <c r="C196" i="6"/>
  <c r="D177" i="7"/>
  <c r="D177" i="8"/>
  <c r="D177" i="9"/>
  <c r="D177" i="10"/>
  <c r="D177" i="16"/>
  <c r="D177" i="12"/>
  <c r="D177" i="13"/>
  <c r="D177" i="14"/>
  <c r="D177" i="15"/>
  <c r="D177" i="17"/>
  <c r="D177" i="18"/>
  <c r="D177" i="19"/>
  <c r="D177" i="20"/>
  <c r="D177" i="21"/>
  <c r="D177" i="22"/>
  <c r="D177" i="6"/>
  <c r="C177" i="7"/>
  <c r="C177" i="8"/>
  <c r="C177" i="9"/>
  <c r="C177" i="10"/>
  <c r="C177" i="16"/>
  <c r="C177" i="12"/>
  <c r="C177" i="13"/>
  <c r="C177" i="14"/>
  <c r="C177" i="15"/>
  <c r="C177" i="17"/>
  <c r="C177" i="18"/>
  <c r="C177" i="19"/>
  <c r="C177" i="20"/>
  <c r="C177" i="21"/>
  <c r="C177" i="22"/>
  <c r="C177" i="6"/>
  <c r="D165" i="7"/>
  <c r="D165" i="8"/>
  <c r="D165" i="9"/>
  <c r="D165" i="10"/>
  <c r="D165" i="16"/>
  <c r="D165" i="12"/>
  <c r="D165" i="13"/>
  <c r="D165" i="14"/>
  <c r="D165" i="15"/>
  <c r="D165" i="17"/>
  <c r="D165" i="18"/>
  <c r="D165" i="19"/>
  <c r="D165" i="20"/>
  <c r="D165" i="21"/>
  <c r="D165" i="22"/>
  <c r="D165" i="6"/>
  <c r="C165" i="7"/>
  <c r="C165" i="8"/>
  <c r="C165" i="9"/>
  <c r="C165" i="10"/>
  <c r="C165" i="16"/>
  <c r="C165" i="12"/>
  <c r="C165" i="13"/>
  <c r="C165" i="14"/>
  <c r="C165" i="15"/>
  <c r="C165" i="17"/>
  <c r="C165" i="18"/>
  <c r="C165" i="19"/>
  <c r="C165" i="20"/>
  <c r="C165" i="21"/>
  <c r="C165" i="22"/>
  <c r="C165" i="6"/>
  <c r="D156" i="7"/>
  <c r="D156" i="8"/>
  <c r="D156" i="9"/>
  <c r="D156" i="10"/>
  <c r="D156" i="16"/>
  <c r="D156" i="12"/>
  <c r="D156" i="13"/>
  <c r="D156" i="14"/>
  <c r="D156" i="15"/>
  <c r="D156" i="17"/>
  <c r="D156" i="18"/>
  <c r="D156" i="19"/>
  <c r="D156" i="20"/>
  <c r="D156" i="21"/>
  <c r="D156" i="22"/>
  <c r="D156" i="6"/>
  <c r="C156" i="7"/>
  <c r="C156" i="8"/>
  <c r="C156" i="9"/>
  <c r="C156" i="10"/>
  <c r="C156" i="16"/>
  <c r="C156" i="12"/>
  <c r="C156" i="13"/>
  <c r="C156" i="14"/>
  <c r="C156" i="15"/>
  <c r="C156" i="17"/>
  <c r="C156" i="18"/>
  <c r="C156" i="19"/>
  <c r="C156" i="20"/>
  <c r="C156" i="21"/>
  <c r="C156" i="22"/>
  <c r="C156" i="6"/>
  <c r="G141" i="7"/>
  <c r="G141" i="8"/>
  <c r="G141" i="9"/>
  <c r="G141" i="10"/>
  <c r="G141" i="16"/>
  <c r="G141" i="12"/>
  <c r="G141" i="13"/>
  <c r="G141" i="14"/>
  <c r="G141" i="15"/>
  <c r="G141" i="17"/>
  <c r="G141" i="18"/>
  <c r="G141" i="19"/>
  <c r="G141" i="20"/>
  <c r="G141" i="21"/>
  <c r="G141" i="22"/>
  <c r="G141" i="6"/>
  <c r="C141" i="7"/>
  <c r="C141" i="8"/>
  <c r="C141" i="9"/>
  <c r="C141" i="10"/>
  <c r="C141" i="16"/>
  <c r="C141" i="12"/>
  <c r="C141" i="13"/>
  <c r="C141" i="14"/>
  <c r="C141" i="15"/>
  <c r="C141" i="17"/>
  <c r="C141" i="18"/>
  <c r="C141" i="19"/>
  <c r="C141" i="20"/>
  <c r="C141" i="21"/>
  <c r="C141" i="22"/>
  <c r="C141" i="6"/>
  <c r="G126" i="7"/>
  <c r="G126" i="8"/>
  <c r="G126" i="9"/>
  <c r="G126" i="10"/>
  <c r="G126" i="16"/>
  <c r="G126" i="12"/>
  <c r="G126" i="13"/>
  <c r="G126" i="14"/>
  <c r="G126" i="15"/>
  <c r="G126" i="17"/>
  <c r="G126" i="18"/>
  <c r="G126" i="19"/>
  <c r="G126" i="20"/>
  <c r="G126" i="21"/>
  <c r="G126" i="22"/>
  <c r="G126" i="6"/>
  <c r="C126" i="7"/>
  <c r="C126" i="8"/>
  <c r="C126" i="9"/>
  <c r="C126" i="10"/>
  <c r="C126" i="16"/>
  <c r="C126" i="12"/>
  <c r="C126" i="13"/>
  <c r="C126" i="14"/>
  <c r="C126" i="15"/>
  <c r="C126" i="17"/>
  <c r="C126" i="18"/>
  <c r="C126" i="19"/>
  <c r="C126" i="20"/>
  <c r="C126" i="21"/>
  <c r="C126" i="22"/>
  <c r="C126" i="6"/>
  <c r="D111" i="7"/>
  <c r="D111" i="8"/>
  <c r="D111" i="9"/>
  <c r="D111" i="10"/>
  <c r="D111" i="16"/>
  <c r="D111" i="12"/>
  <c r="D111" i="13"/>
  <c r="D111" i="14"/>
  <c r="D111" i="15"/>
  <c r="D111" i="17"/>
  <c r="D111" i="18"/>
  <c r="D111" i="19"/>
  <c r="D111" i="20"/>
  <c r="D111" i="21"/>
  <c r="D111" i="22"/>
  <c r="D111" i="6"/>
  <c r="C111" i="7"/>
  <c r="C111" i="8"/>
  <c r="C111" i="9"/>
  <c r="C111" i="10"/>
  <c r="C111" i="16"/>
  <c r="C111" i="12"/>
  <c r="C111" i="13"/>
  <c r="C111" i="14"/>
  <c r="C111" i="15"/>
  <c r="C111" i="17"/>
  <c r="C111" i="18"/>
  <c r="C111" i="19"/>
  <c r="C111" i="20"/>
  <c r="C111" i="21"/>
  <c r="C111" i="22"/>
  <c r="C111" i="6"/>
  <c r="D99" i="7"/>
  <c r="D99" i="8"/>
  <c r="D99" i="9"/>
  <c r="D99" i="10"/>
  <c r="D99" i="16"/>
  <c r="D99" i="12"/>
  <c r="D99" i="13"/>
  <c r="D99" i="14"/>
  <c r="D99" i="15"/>
  <c r="D99" i="17"/>
  <c r="D99" i="18"/>
  <c r="D99" i="19"/>
  <c r="D99" i="20"/>
  <c r="D99" i="21"/>
  <c r="D99" i="22"/>
  <c r="D99" i="6"/>
  <c r="C99" i="7"/>
  <c r="C99" i="8"/>
  <c r="C99" i="9"/>
  <c r="C99" i="10"/>
  <c r="C99" i="16"/>
  <c r="C99" i="12"/>
  <c r="C99" i="13"/>
  <c r="C99" i="14"/>
  <c r="C99" i="15"/>
  <c r="C99" i="17"/>
  <c r="C99" i="18"/>
  <c r="C99" i="19"/>
  <c r="C99" i="20"/>
  <c r="C99" i="21"/>
  <c r="C99" i="22"/>
  <c r="C99" i="6"/>
  <c r="D89" i="7"/>
  <c r="D89" i="8"/>
  <c r="D89" i="9"/>
  <c r="D89" i="10"/>
  <c r="D89" i="16"/>
  <c r="D89" i="12"/>
  <c r="D89" i="13"/>
  <c r="D89" i="14"/>
  <c r="D89" i="15"/>
  <c r="D89" i="17"/>
  <c r="D89" i="18"/>
  <c r="D89" i="19"/>
  <c r="D89" i="20"/>
  <c r="D89" i="21"/>
  <c r="D89" i="22"/>
  <c r="D89" i="6"/>
  <c r="C89" i="7"/>
  <c r="C89" i="8"/>
  <c r="C89" i="9"/>
  <c r="C89" i="10"/>
  <c r="C89" i="16"/>
  <c r="C89" i="12"/>
  <c r="C89" i="13"/>
  <c r="C89" i="14"/>
  <c r="C89" i="15"/>
  <c r="C89" i="17"/>
  <c r="C89" i="18"/>
  <c r="C89" i="19"/>
  <c r="C89" i="20"/>
  <c r="C89" i="21"/>
  <c r="C89" i="22"/>
  <c r="C89" i="6"/>
  <c r="D69" i="7"/>
  <c r="D69" i="8"/>
  <c r="D69" i="9"/>
  <c r="D69" i="10"/>
  <c r="D69" i="16"/>
  <c r="D69" i="12"/>
  <c r="D69" i="13"/>
  <c r="D69" i="14"/>
  <c r="D69" i="15"/>
  <c r="D69" i="17"/>
  <c r="D69" i="18"/>
  <c r="D69" i="19"/>
  <c r="D69" i="20"/>
  <c r="D69" i="21"/>
  <c r="D69" i="22"/>
  <c r="D69" i="6"/>
  <c r="C69" i="7"/>
  <c r="C69" i="8"/>
  <c r="C69" i="9"/>
  <c r="C69" i="10"/>
  <c r="C69" i="16"/>
  <c r="C69" i="12"/>
  <c r="C69" i="13"/>
  <c r="C69" i="14"/>
  <c r="C69" i="15"/>
  <c r="C69" i="17"/>
  <c r="C69" i="18"/>
  <c r="C69" i="19"/>
  <c r="C69" i="20"/>
  <c r="C69" i="21"/>
  <c r="C69" i="22"/>
  <c r="C69" i="6"/>
  <c r="D57" i="7"/>
  <c r="D57" i="8"/>
  <c r="D57" i="9"/>
  <c r="D57" i="10"/>
  <c r="D57" i="16"/>
  <c r="D57" i="12"/>
  <c r="D57" i="13"/>
  <c r="D57" i="14"/>
  <c r="D57" i="15"/>
  <c r="D57" i="17"/>
  <c r="D57" i="18"/>
  <c r="D57" i="19"/>
  <c r="D57" i="20"/>
  <c r="D57" i="21"/>
  <c r="D57" i="22"/>
  <c r="D57" i="6"/>
  <c r="C57" i="7"/>
  <c r="C57" i="8"/>
  <c r="C57" i="9"/>
  <c r="C57" i="10"/>
  <c r="C57" i="16"/>
  <c r="C57" i="12"/>
  <c r="C57" i="13"/>
  <c r="C57" i="14"/>
  <c r="C57" i="15"/>
  <c r="C57" i="17"/>
  <c r="C57" i="18"/>
  <c r="C57" i="19"/>
  <c r="C57" i="20"/>
  <c r="C57" i="21"/>
  <c r="C57" i="22"/>
  <c r="C57" i="6"/>
  <c r="D43" i="7"/>
  <c r="D43" i="8"/>
  <c r="D43" i="9"/>
  <c r="D43" i="10"/>
  <c r="D43" i="16"/>
  <c r="D43" i="12"/>
  <c r="D43" i="13"/>
  <c r="D43" i="14"/>
  <c r="D43" i="15"/>
  <c r="D43" i="17"/>
  <c r="D43" i="18"/>
  <c r="D43" i="19"/>
  <c r="D43" i="20"/>
  <c r="D43" i="21"/>
  <c r="D43" i="22"/>
  <c r="D43" i="6"/>
  <c r="C43" i="7"/>
  <c r="C43" i="8"/>
  <c r="C43" i="9"/>
  <c r="C43" i="10"/>
  <c r="C43" i="16"/>
  <c r="C43" i="12"/>
  <c r="C43" i="13"/>
  <c r="C43" i="14"/>
  <c r="C43" i="15"/>
  <c r="C43" i="17"/>
  <c r="C43" i="18"/>
  <c r="C43" i="19"/>
  <c r="C43" i="20"/>
  <c r="C43" i="21"/>
  <c r="C43" i="22"/>
  <c r="C43" i="6"/>
  <c r="D33" i="7"/>
  <c r="D33" i="8"/>
  <c r="D33" i="9"/>
  <c r="D33" i="10"/>
  <c r="D33" i="16"/>
  <c r="D33" i="12"/>
  <c r="D33" i="13"/>
  <c r="D33" i="14"/>
  <c r="D33" i="15"/>
  <c r="D33" i="17"/>
  <c r="D33" i="18"/>
  <c r="D33" i="19"/>
  <c r="D33" i="20"/>
  <c r="D33" i="21"/>
  <c r="D33" i="22"/>
  <c r="D33" i="6"/>
  <c r="C33" i="7"/>
  <c r="C33" i="8"/>
  <c r="C33" i="9"/>
  <c r="C33" i="10"/>
  <c r="C33" i="16"/>
  <c r="C33" i="12"/>
  <c r="C33" i="13"/>
  <c r="C33" i="14"/>
  <c r="C33" i="15"/>
  <c r="C33" i="17"/>
  <c r="C33" i="18"/>
  <c r="C33" i="19"/>
  <c r="C33" i="20"/>
  <c r="C33" i="21"/>
  <c r="C33" i="22"/>
  <c r="C33" i="6"/>
  <c r="D13" i="9"/>
  <c r="D13" i="10"/>
  <c r="D13" i="16"/>
  <c r="D13" i="12"/>
  <c r="D13" i="13"/>
  <c r="D13" i="14"/>
  <c r="D13" i="15"/>
  <c r="D13" i="17"/>
  <c r="D13" i="18"/>
  <c r="D13" i="19"/>
  <c r="D13" i="20"/>
  <c r="D13" i="21"/>
  <c r="D13" i="22"/>
  <c r="D13" i="8"/>
  <c r="C13" i="9"/>
  <c r="C13" i="10"/>
  <c r="C13" i="16"/>
  <c r="C13" i="12"/>
  <c r="C13" i="13"/>
  <c r="C13" i="14"/>
  <c r="C13" i="15"/>
  <c r="C13" i="17"/>
  <c r="C13" i="18"/>
  <c r="C13" i="19"/>
  <c r="C13" i="20"/>
  <c r="C13" i="21"/>
  <c r="C13" i="22"/>
  <c r="C13" i="8"/>
  <c r="D13" i="7"/>
  <c r="D13" i="6"/>
  <c r="C13" i="7"/>
  <c r="C13" i="6"/>
  <c r="C25" i="1" l="1"/>
  <c r="D220" i="1"/>
  <c r="C220" i="1"/>
  <c r="D206" i="1"/>
  <c r="C206" i="1"/>
  <c r="D196" i="1"/>
  <c r="C196" i="1"/>
  <c r="D177" i="1"/>
  <c r="C177" i="1"/>
  <c r="D165" i="1"/>
  <c r="C165" i="1"/>
  <c r="D156" i="1"/>
  <c r="C156" i="1"/>
  <c r="G141" i="1"/>
  <c r="C141" i="1"/>
  <c r="G126" i="1"/>
  <c r="C126" i="1"/>
  <c r="D111" i="1"/>
  <c r="C111" i="1"/>
  <c r="D99" i="1"/>
  <c r="C99" i="1"/>
  <c r="D89" i="1"/>
  <c r="C89" i="1"/>
  <c r="D69" i="1"/>
  <c r="C69" i="1"/>
  <c r="D57" i="1"/>
  <c r="C57" i="1"/>
  <c r="D43" i="1"/>
  <c r="C43" i="1"/>
  <c r="D33" i="1"/>
  <c r="C33" i="1"/>
  <c r="D13" i="1"/>
  <c r="C13" i="1"/>
  <c r="D223" i="22" l="1"/>
  <c r="C223" i="22"/>
  <c r="D222" i="22"/>
  <c r="C222" i="22"/>
  <c r="D221" i="22"/>
  <c r="C221" i="22"/>
  <c r="D223" i="21"/>
  <c r="C223" i="21"/>
  <c r="D222" i="21"/>
  <c r="C222" i="21"/>
  <c r="D221" i="21"/>
  <c r="C221" i="21"/>
  <c r="D223" i="20"/>
  <c r="C223" i="20"/>
  <c r="D222" i="20"/>
  <c r="C222" i="20"/>
  <c r="D221" i="20"/>
  <c r="C221" i="20"/>
  <c r="D223" i="19"/>
  <c r="C223" i="19"/>
  <c r="D222" i="19"/>
  <c r="C222" i="19"/>
  <c r="D221" i="19"/>
  <c r="C221" i="19"/>
  <c r="D223" i="18"/>
  <c r="C223" i="18"/>
  <c r="D222" i="18"/>
  <c r="C222" i="18"/>
  <c r="D221" i="18"/>
  <c r="C221" i="18"/>
  <c r="D223" i="17"/>
  <c r="C223" i="17"/>
  <c r="D222" i="17"/>
  <c r="C222" i="17"/>
  <c r="D221" i="17"/>
  <c r="C221" i="17"/>
  <c r="D223" i="15"/>
  <c r="C223" i="15"/>
  <c r="D222" i="15"/>
  <c r="C222" i="15"/>
  <c r="D221" i="15"/>
  <c r="C221" i="15"/>
  <c r="D223" i="14"/>
  <c r="C223" i="14"/>
  <c r="D222" i="14"/>
  <c r="C222" i="14"/>
  <c r="D221" i="14"/>
  <c r="C221" i="14"/>
  <c r="D223" i="13"/>
  <c r="C223" i="13"/>
  <c r="D222" i="13"/>
  <c r="C222" i="13"/>
  <c r="D221" i="13"/>
  <c r="C221" i="13"/>
  <c r="D223" i="12"/>
  <c r="C223" i="12"/>
  <c r="D222" i="12"/>
  <c r="C222" i="12"/>
  <c r="D221" i="12"/>
  <c r="C221" i="12"/>
  <c r="D223" i="16"/>
  <c r="C223" i="16"/>
  <c r="D222" i="16"/>
  <c r="C222" i="16"/>
  <c r="D221" i="16"/>
  <c r="C221" i="16"/>
  <c r="D223" i="10"/>
  <c r="C223" i="10"/>
  <c r="D222" i="10"/>
  <c r="C222" i="10"/>
  <c r="D221" i="10"/>
  <c r="C221" i="10"/>
  <c r="D223" i="9"/>
  <c r="C223" i="9"/>
  <c r="D222" i="9"/>
  <c r="C222" i="9"/>
  <c r="D221" i="9"/>
  <c r="C221" i="9"/>
  <c r="D223" i="8"/>
  <c r="C223" i="8"/>
  <c r="D222" i="8"/>
  <c r="C222" i="8"/>
  <c r="D221" i="8"/>
  <c r="C221" i="8"/>
  <c r="D223" i="7"/>
  <c r="C223" i="7"/>
  <c r="D222" i="7"/>
  <c r="C222" i="7"/>
  <c r="D221" i="7"/>
  <c r="C221" i="7"/>
  <c r="D223" i="6"/>
  <c r="C223" i="6"/>
  <c r="D222" i="6"/>
  <c r="C222" i="6"/>
  <c r="D221" i="6"/>
  <c r="C221" i="6"/>
  <c r="D223" i="1"/>
  <c r="C223" i="1"/>
  <c r="D222" i="1"/>
  <c r="C222" i="1"/>
  <c r="D221" i="1"/>
  <c r="C221" i="1"/>
  <c r="D214" i="22"/>
  <c r="C214" i="22"/>
  <c r="D213" i="22"/>
  <c r="C213" i="22"/>
  <c r="D212" i="22"/>
  <c r="C212" i="22"/>
  <c r="D210" i="22"/>
  <c r="C210" i="22"/>
  <c r="D209" i="22"/>
  <c r="C209" i="22"/>
  <c r="D208" i="22"/>
  <c r="C208" i="22"/>
  <c r="D214" i="21"/>
  <c r="C214" i="21"/>
  <c r="D213" i="21"/>
  <c r="C213" i="21"/>
  <c r="D212" i="21"/>
  <c r="C212" i="21"/>
  <c r="D210" i="21"/>
  <c r="C210" i="21"/>
  <c r="D209" i="21"/>
  <c r="C209" i="21"/>
  <c r="D208" i="21"/>
  <c r="C208" i="21"/>
  <c r="D214" i="20"/>
  <c r="C214" i="20"/>
  <c r="D213" i="20"/>
  <c r="C213" i="20"/>
  <c r="D212" i="20"/>
  <c r="C212" i="20"/>
  <c r="D210" i="20"/>
  <c r="C210" i="20"/>
  <c r="D209" i="20"/>
  <c r="C209" i="20"/>
  <c r="D208" i="20"/>
  <c r="C208" i="20"/>
  <c r="D214" i="19"/>
  <c r="C214" i="19"/>
  <c r="D213" i="19"/>
  <c r="C213" i="19"/>
  <c r="D212" i="19"/>
  <c r="C212" i="19"/>
  <c r="D210" i="19"/>
  <c r="C210" i="19"/>
  <c r="D209" i="19"/>
  <c r="C209" i="19"/>
  <c r="D208" i="19"/>
  <c r="C208" i="19"/>
  <c r="D214" i="18"/>
  <c r="C214" i="18"/>
  <c r="D213" i="18"/>
  <c r="C213" i="18"/>
  <c r="D212" i="18"/>
  <c r="C212" i="18"/>
  <c r="D210" i="18"/>
  <c r="C210" i="18"/>
  <c r="D209" i="18"/>
  <c r="C209" i="18"/>
  <c r="D208" i="18"/>
  <c r="C208" i="18"/>
  <c r="D214" i="17"/>
  <c r="C214" i="17"/>
  <c r="D213" i="17"/>
  <c r="C213" i="17"/>
  <c r="D212" i="17"/>
  <c r="C212" i="17"/>
  <c r="D210" i="17"/>
  <c r="C210" i="17"/>
  <c r="D209" i="17"/>
  <c r="C209" i="17"/>
  <c r="D208" i="17"/>
  <c r="C208" i="17"/>
  <c r="D214" i="15"/>
  <c r="C214" i="15"/>
  <c r="D213" i="15"/>
  <c r="C213" i="15"/>
  <c r="D212" i="15"/>
  <c r="C212" i="15"/>
  <c r="D210" i="15"/>
  <c r="C210" i="15"/>
  <c r="D209" i="15"/>
  <c r="C209" i="15"/>
  <c r="D208" i="15"/>
  <c r="C208" i="15"/>
  <c r="D214" i="14"/>
  <c r="C214" i="14"/>
  <c r="D213" i="14"/>
  <c r="C213" i="14"/>
  <c r="D212" i="14"/>
  <c r="C212" i="14"/>
  <c r="D210" i="14"/>
  <c r="C210" i="14"/>
  <c r="D209" i="14"/>
  <c r="C209" i="14"/>
  <c r="D208" i="14"/>
  <c r="C208" i="14"/>
  <c r="D214" i="13"/>
  <c r="C214" i="13"/>
  <c r="D213" i="13"/>
  <c r="C213" i="13"/>
  <c r="D212" i="13"/>
  <c r="C212" i="13"/>
  <c r="D210" i="13"/>
  <c r="C210" i="13"/>
  <c r="D209" i="13"/>
  <c r="C209" i="13"/>
  <c r="D208" i="13"/>
  <c r="C208" i="13"/>
  <c r="D214" i="12"/>
  <c r="C214" i="12"/>
  <c r="D213" i="12"/>
  <c r="C213" i="12"/>
  <c r="D212" i="12"/>
  <c r="C212" i="12"/>
  <c r="D210" i="12"/>
  <c r="C210" i="12"/>
  <c r="D209" i="12"/>
  <c r="C209" i="12"/>
  <c r="D208" i="12"/>
  <c r="C208" i="12"/>
  <c r="D214" i="16"/>
  <c r="C214" i="16"/>
  <c r="D213" i="16"/>
  <c r="C213" i="16"/>
  <c r="D212" i="16"/>
  <c r="C212" i="16"/>
  <c r="D210" i="16"/>
  <c r="C210" i="16"/>
  <c r="D209" i="16"/>
  <c r="C209" i="16"/>
  <c r="D208" i="16"/>
  <c r="C208" i="16"/>
  <c r="D214" i="10"/>
  <c r="C214" i="10"/>
  <c r="D213" i="10"/>
  <c r="C213" i="10"/>
  <c r="D212" i="10"/>
  <c r="C212" i="10"/>
  <c r="D210" i="10"/>
  <c r="C210" i="10"/>
  <c r="D209" i="10"/>
  <c r="C209" i="10"/>
  <c r="D208" i="10"/>
  <c r="C208" i="10"/>
  <c r="D214" i="9"/>
  <c r="C214" i="9"/>
  <c r="D213" i="9"/>
  <c r="C213" i="9"/>
  <c r="D212" i="9"/>
  <c r="C212" i="9"/>
  <c r="D210" i="9"/>
  <c r="C210" i="9"/>
  <c r="D209" i="9"/>
  <c r="C209" i="9"/>
  <c r="D208" i="9"/>
  <c r="C208" i="9"/>
  <c r="D214" i="8"/>
  <c r="C214" i="8"/>
  <c r="D213" i="8"/>
  <c r="C213" i="8"/>
  <c r="D212" i="8"/>
  <c r="C212" i="8"/>
  <c r="D210" i="8"/>
  <c r="C210" i="8"/>
  <c r="D209" i="8"/>
  <c r="C209" i="8"/>
  <c r="D208" i="8"/>
  <c r="C208" i="8"/>
  <c r="D214" i="7"/>
  <c r="C214" i="7"/>
  <c r="D213" i="7"/>
  <c r="C213" i="7"/>
  <c r="D212" i="7"/>
  <c r="C212" i="7"/>
  <c r="D210" i="7"/>
  <c r="C210" i="7"/>
  <c r="D209" i="7"/>
  <c r="C209" i="7"/>
  <c r="D208" i="7"/>
  <c r="C208" i="7"/>
  <c r="D214" i="6"/>
  <c r="C214" i="6"/>
  <c r="D213" i="6"/>
  <c r="C213" i="6"/>
  <c r="D212" i="6"/>
  <c r="C212" i="6"/>
  <c r="D210" i="6"/>
  <c r="C210" i="6"/>
  <c r="D209" i="6"/>
  <c r="C209" i="6"/>
  <c r="D208" i="6"/>
  <c r="C208" i="6"/>
  <c r="D214" i="1"/>
  <c r="C214" i="1"/>
  <c r="D213" i="1"/>
  <c r="C213" i="1"/>
  <c r="D212" i="1"/>
  <c r="C212" i="1"/>
  <c r="D210" i="1"/>
  <c r="C210" i="1"/>
  <c r="D209" i="1"/>
  <c r="C209" i="1"/>
  <c r="D208" i="1"/>
  <c r="C208" i="1"/>
  <c r="D200" i="22"/>
  <c r="C200" i="22"/>
  <c r="D199" i="22"/>
  <c r="C199" i="22"/>
  <c r="D198" i="22"/>
  <c r="C198" i="22"/>
  <c r="D197" i="22"/>
  <c r="C197" i="22"/>
  <c r="D200" i="21"/>
  <c r="C200" i="21"/>
  <c r="D199" i="21"/>
  <c r="C199" i="21"/>
  <c r="D198" i="21"/>
  <c r="C198" i="21"/>
  <c r="D197" i="21"/>
  <c r="C197" i="21"/>
  <c r="D200" i="20"/>
  <c r="C200" i="20"/>
  <c r="D199" i="20"/>
  <c r="C199" i="20"/>
  <c r="D198" i="20"/>
  <c r="C198" i="20"/>
  <c r="D197" i="20"/>
  <c r="C197" i="20"/>
  <c r="D200" i="19"/>
  <c r="C200" i="19"/>
  <c r="D199" i="19"/>
  <c r="C199" i="19"/>
  <c r="D198" i="19"/>
  <c r="C198" i="19"/>
  <c r="D197" i="19"/>
  <c r="C197" i="19"/>
  <c r="D200" i="18"/>
  <c r="C200" i="18"/>
  <c r="D199" i="18"/>
  <c r="C199" i="18"/>
  <c r="D198" i="18"/>
  <c r="C198" i="18"/>
  <c r="D197" i="18"/>
  <c r="C197" i="18"/>
  <c r="D200" i="17"/>
  <c r="C200" i="17"/>
  <c r="D199" i="17"/>
  <c r="C199" i="17"/>
  <c r="D198" i="17"/>
  <c r="C198" i="17"/>
  <c r="D197" i="17"/>
  <c r="C197" i="17"/>
  <c r="D200" i="15"/>
  <c r="C200" i="15"/>
  <c r="D199" i="15"/>
  <c r="C199" i="15"/>
  <c r="D198" i="15"/>
  <c r="C198" i="15"/>
  <c r="D197" i="15"/>
  <c r="C197" i="15"/>
  <c r="D200" i="14"/>
  <c r="C200" i="14"/>
  <c r="D199" i="14"/>
  <c r="C199" i="14"/>
  <c r="D198" i="14"/>
  <c r="C198" i="14"/>
  <c r="D197" i="14"/>
  <c r="C197" i="14"/>
  <c r="D200" i="13"/>
  <c r="C200" i="13"/>
  <c r="D199" i="13"/>
  <c r="C199" i="13"/>
  <c r="D198" i="13"/>
  <c r="C198" i="13"/>
  <c r="D197" i="13"/>
  <c r="C197" i="13"/>
  <c r="D200" i="12"/>
  <c r="C200" i="12"/>
  <c r="D199" i="12"/>
  <c r="C199" i="12"/>
  <c r="D198" i="12"/>
  <c r="C198" i="12"/>
  <c r="D197" i="12"/>
  <c r="C197" i="12"/>
  <c r="D200" i="16"/>
  <c r="C200" i="16"/>
  <c r="D199" i="16"/>
  <c r="C199" i="16"/>
  <c r="D198" i="16"/>
  <c r="C198" i="16"/>
  <c r="D197" i="16"/>
  <c r="C197" i="16"/>
  <c r="D200" i="10"/>
  <c r="C200" i="10"/>
  <c r="D199" i="10"/>
  <c r="C199" i="10"/>
  <c r="D198" i="10"/>
  <c r="C198" i="10"/>
  <c r="D197" i="10"/>
  <c r="C197" i="10"/>
  <c r="D200" i="9"/>
  <c r="C200" i="9"/>
  <c r="D199" i="9"/>
  <c r="C199" i="9"/>
  <c r="D198" i="9"/>
  <c r="C198" i="9"/>
  <c r="D197" i="9"/>
  <c r="C197" i="9"/>
  <c r="D200" i="8"/>
  <c r="C200" i="8"/>
  <c r="D199" i="8"/>
  <c r="C199" i="8"/>
  <c r="D198" i="8"/>
  <c r="C198" i="8"/>
  <c r="D197" i="8"/>
  <c r="C197" i="8"/>
  <c r="D200" i="7"/>
  <c r="C200" i="7"/>
  <c r="D199" i="7"/>
  <c r="C199" i="7"/>
  <c r="D198" i="7"/>
  <c r="C198" i="7"/>
  <c r="D197" i="7"/>
  <c r="C197" i="7"/>
  <c r="D200" i="6"/>
  <c r="C200" i="6"/>
  <c r="D199" i="6"/>
  <c r="C199" i="6"/>
  <c r="D198" i="6"/>
  <c r="C198" i="6"/>
  <c r="D197" i="6"/>
  <c r="C197" i="6"/>
  <c r="D200" i="1"/>
  <c r="C200" i="1"/>
  <c r="D199" i="1"/>
  <c r="C199" i="1"/>
  <c r="D198" i="1"/>
  <c r="C198" i="1"/>
  <c r="D197" i="1"/>
  <c r="C197" i="1"/>
  <c r="D185" i="22"/>
  <c r="C185" i="22"/>
  <c r="D184" i="22"/>
  <c r="C184" i="22"/>
  <c r="D183" i="22"/>
  <c r="C183" i="22"/>
  <c r="D182" i="22"/>
  <c r="C182" i="22"/>
  <c r="D185" i="21"/>
  <c r="C185" i="21"/>
  <c r="D184" i="21"/>
  <c r="C184" i="21"/>
  <c r="D183" i="21"/>
  <c r="C183" i="21"/>
  <c r="D182" i="21"/>
  <c r="C182" i="21"/>
  <c r="D185" i="20"/>
  <c r="C185" i="20"/>
  <c r="D184" i="20"/>
  <c r="C184" i="20"/>
  <c r="D183" i="20"/>
  <c r="C183" i="20"/>
  <c r="D182" i="20"/>
  <c r="C182" i="20"/>
  <c r="D185" i="19"/>
  <c r="C185" i="19"/>
  <c r="D184" i="19"/>
  <c r="C184" i="19"/>
  <c r="D183" i="19"/>
  <c r="C183" i="19"/>
  <c r="D182" i="19"/>
  <c r="C182" i="19"/>
  <c r="D185" i="18"/>
  <c r="C185" i="18"/>
  <c r="D184" i="18"/>
  <c r="C184" i="18"/>
  <c r="D183" i="18"/>
  <c r="C183" i="18"/>
  <c r="D182" i="18"/>
  <c r="C182" i="18"/>
  <c r="D185" i="17"/>
  <c r="C185" i="17"/>
  <c r="D184" i="17"/>
  <c r="C184" i="17"/>
  <c r="D183" i="17"/>
  <c r="C183" i="17"/>
  <c r="D182" i="17"/>
  <c r="C182" i="17"/>
  <c r="D185" i="15"/>
  <c r="C185" i="15"/>
  <c r="D184" i="15"/>
  <c r="C184" i="15"/>
  <c r="D183" i="15"/>
  <c r="C183" i="15"/>
  <c r="D182" i="15"/>
  <c r="C182" i="15"/>
  <c r="D185" i="14"/>
  <c r="C185" i="14"/>
  <c r="D184" i="14"/>
  <c r="C184" i="14"/>
  <c r="D183" i="14"/>
  <c r="C183" i="14"/>
  <c r="D182" i="14"/>
  <c r="C182" i="14"/>
  <c r="D185" i="13"/>
  <c r="C185" i="13"/>
  <c r="D184" i="13"/>
  <c r="C184" i="13"/>
  <c r="D183" i="13"/>
  <c r="C183" i="13"/>
  <c r="D182" i="13"/>
  <c r="C182" i="13"/>
  <c r="D185" i="12"/>
  <c r="C185" i="12"/>
  <c r="D184" i="12"/>
  <c r="C184" i="12"/>
  <c r="D183" i="12"/>
  <c r="C183" i="12"/>
  <c r="D182" i="12"/>
  <c r="C182" i="12"/>
  <c r="D185" i="16"/>
  <c r="C185" i="16"/>
  <c r="D184" i="16"/>
  <c r="C184" i="16"/>
  <c r="D183" i="16"/>
  <c r="C183" i="16"/>
  <c r="D182" i="16"/>
  <c r="C182" i="16"/>
  <c r="D185" i="10"/>
  <c r="C185" i="10"/>
  <c r="D184" i="10"/>
  <c r="C184" i="10"/>
  <c r="D183" i="10"/>
  <c r="C183" i="10"/>
  <c r="D182" i="10"/>
  <c r="C182" i="10"/>
  <c r="D185" i="9"/>
  <c r="C185" i="9"/>
  <c r="D184" i="9"/>
  <c r="C184" i="9"/>
  <c r="D183" i="9"/>
  <c r="C183" i="9"/>
  <c r="D182" i="9"/>
  <c r="C182" i="9"/>
  <c r="D185" i="8"/>
  <c r="C185" i="8"/>
  <c r="D184" i="8"/>
  <c r="C184" i="8"/>
  <c r="D183" i="8"/>
  <c r="C183" i="8"/>
  <c r="D182" i="8"/>
  <c r="C182" i="8"/>
  <c r="D185" i="7"/>
  <c r="C185" i="7"/>
  <c r="D184" i="7"/>
  <c r="C184" i="7"/>
  <c r="D183" i="7"/>
  <c r="C183" i="7"/>
  <c r="D182" i="7"/>
  <c r="C182" i="7"/>
  <c r="D185" i="6"/>
  <c r="C185" i="6"/>
  <c r="D184" i="6"/>
  <c r="C184" i="6"/>
  <c r="D183" i="6"/>
  <c r="C183" i="6"/>
  <c r="D182" i="6"/>
  <c r="C182" i="6"/>
  <c r="D185" i="1"/>
  <c r="C185" i="1"/>
  <c r="D184" i="1"/>
  <c r="C184" i="1"/>
  <c r="D183" i="1"/>
  <c r="C183" i="1"/>
  <c r="D182" i="1"/>
  <c r="C182" i="1"/>
  <c r="D181" i="22"/>
  <c r="C181" i="22"/>
  <c r="D180" i="22"/>
  <c r="C180" i="22"/>
  <c r="D179" i="22"/>
  <c r="C179" i="22"/>
  <c r="D178" i="22"/>
  <c r="C178" i="22"/>
  <c r="D181" i="21"/>
  <c r="C181" i="21"/>
  <c r="D180" i="21"/>
  <c r="C180" i="21"/>
  <c r="D179" i="21"/>
  <c r="C179" i="21"/>
  <c r="D178" i="21"/>
  <c r="C178" i="21"/>
  <c r="D181" i="20"/>
  <c r="C181" i="20"/>
  <c r="D180" i="20"/>
  <c r="C180" i="20"/>
  <c r="D179" i="20"/>
  <c r="C179" i="20"/>
  <c r="D178" i="20"/>
  <c r="C178" i="20"/>
  <c r="D181" i="19"/>
  <c r="C181" i="19"/>
  <c r="D180" i="19"/>
  <c r="C180" i="19"/>
  <c r="D179" i="19"/>
  <c r="C179" i="19"/>
  <c r="D178" i="19"/>
  <c r="C178" i="19"/>
  <c r="D181" i="18"/>
  <c r="C181" i="18"/>
  <c r="D180" i="18"/>
  <c r="C180" i="18"/>
  <c r="D179" i="18"/>
  <c r="C179" i="18"/>
  <c r="D178" i="18"/>
  <c r="C178" i="18"/>
  <c r="D181" i="17"/>
  <c r="C181" i="17"/>
  <c r="D180" i="17"/>
  <c r="C180" i="17"/>
  <c r="D179" i="17"/>
  <c r="C179" i="17"/>
  <c r="D178" i="17"/>
  <c r="C178" i="17"/>
  <c r="D181" i="15"/>
  <c r="C181" i="15"/>
  <c r="D180" i="15"/>
  <c r="C180" i="15"/>
  <c r="D179" i="15"/>
  <c r="C179" i="15"/>
  <c r="D178" i="15"/>
  <c r="C178" i="15"/>
  <c r="D181" i="14"/>
  <c r="C181" i="14"/>
  <c r="D180" i="14"/>
  <c r="C180" i="14"/>
  <c r="D179" i="14"/>
  <c r="C179" i="14"/>
  <c r="D178" i="14"/>
  <c r="C178" i="14"/>
  <c r="D181" i="13"/>
  <c r="C181" i="13"/>
  <c r="D180" i="13"/>
  <c r="C180" i="13"/>
  <c r="D179" i="13"/>
  <c r="C179" i="13"/>
  <c r="D178" i="13"/>
  <c r="C178" i="13"/>
  <c r="D181" i="12"/>
  <c r="C181" i="12"/>
  <c r="D180" i="12"/>
  <c r="C180" i="12"/>
  <c r="D179" i="12"/>
  <c r="C179" i="12"/>
  <c r="D178" i="12"/>
  <c r="C178" i="12"/>
  <c r="D181" i="16"/>
  <c r="C181" i="16"/>
  <c r="D180" i="16"/>
  <c r="C180" i="16"/>
  <c r="D179" i="16"/>
  <c r="C179" i="16"/>
  <c r="D178" i="16"/>
  <c r="C178" i="16"/>
  <c r="D181" i="10"/>
  <c r="C181" i="10"/>
  <c r="D180" i="10"/>
  <c r="C180" i="10"/>
  <c r="D179" i="10"/>
  <c r="C179" i="10"/>
  <c r="D178" i="10"/>
  <c r="C178" i="10"/>
  <c r="D181" i="9"/>
  <c r="C181" i="9"/>
  <c r="D180" i="9"/>
  <c r="C180" i="9"/>
  <c r="D179" i="9"/>
  <c r="C179" i="9"/>
  <c r="D178" i="9"/>
  <c r="C178" i="9"/>
  <c r="D181" i="8"/>
  <c r="C181" i="8"/>
  <c r="D180" i="8"/>
  <c r="C180" i="8"/>
  <c r="D179" i="8"/>
  <c r="C179" i="8"/>
  <c r="D178" i="8"/>
  <c r="C178" i="8"/>
  <c r="D181" i="7"/>
  <c r="C181" i="7"/>
  <c r="D180" i="7"/>
  <c r="C180" i="7"/>
  <c r="D179" i="7"/>
  <c r="C179" i="7"/>
  <c r="D178" i="7"/>
  <c r="C178" i="7"/>
  <c r="D181" i="6"/>
  <c r="C181" i="6"/>
  <c r="D180" i="6"/>
  <c r="C180" i="6"/>
  <c r="D179" i="6"/>
  <c r="C179" i="6"/>
  <c r="D178" i="6"/>
  <c r="C178" i="6"/>
  <c r="D181" i="1"/>
  <c r="C181" i="1"/>
  <c r="D180" i="1"/>
  <c r="C180" i="1"/>
  <c r="D179" i="1"/>
  <c r="C179" i="1"/>
  <c r="D178" i="1"/>
  <c r="C178" i="1"/>
  <c r="D168" i="22"/>
  <c r="D171" i="22" s="1"/>
  <c r="C168" i="22"/>
  <c r="C171" i="22" s="1"/>
  <c r="D167" i="22"/>
  <c r="D170" i="22" s="1"/>
  <c r="C167" i="22"/>
  <c r="C170" i="22" s="1"/>
  <c r="D166" i="22"/>
  <c r="C166" i="22"/>
  <c r="D168" i="21"/>
  <c r="D171" i="21" s="1"/>
  <c r="C168" i="21"/>
  <c r="C171" i="21" s="1"/>
  <c r="D167" i="21"/>
  <c r="D170" i="21" s="1"/>
  <c r="C167" i="21"/>
  <c r="C170" i="21" s="1"/>
  <c r="D166" i="21"/>
  <c r="C166" i="21"/>
  <c r="D168" i="20"/>
  <c r="D171" i="20" s="1"/>
  <c r="C168" i="20"/>
  <c r="C171" i="20" s="1"/>
  <c r="D167" i="20"/>
  <c r="D170" i="20" s="1"/>
  <c r="C167" i="20"/>
  <c r="C170" i="20" s="1"/>
  <c r="D166" i="20"/>
  <c r="C166" i="20"/>
  <c r="D168" i="19"/>
  <c r="D171" i="19" s="1"/>
  <c r="C168" i="19"/>
  <c r="C171" i="19" s="1"/>
  <c r="D167" i="19"/>
  <c r="D170" i="19" s="1"/>
  <c r="C167" i="19"/>
  <c r="C170" i="19" s="1"/>
  <c r="D166" i="19"/>
  <c r="C166" i="19"/>
  <c r="D168" i="18"/>
  <c r="D171" i="18" s="1"/>
  <c r="C168" i="18"/>
  <c r="C171" i="18" s="1"/>
  <c r="D167" i="18"/>
  <c r="D170" i="18" s="1"/>
  <c r="C167" i="18"/>
  <c r="C170" i="18" s="1"/>
  <c r="D166" i="18"/>
  <c r="C166" i="18"/>
  <c r="D168" i="17"/>
  <c r="D171" i="17" s="1"/>
  <c r="C168" i="17"/>
  <c r="C171" i="17" s="1"/>
  <c r="D167" i="17"/>
  <c r="D170" i="17" s="1"/>
  <c r="C167" i="17"/>
  <c r="C170" i="17" s="1"/>
  <c r="D166" i="17"/>
  <c r="C166" i="17"/>
  <c r="D168" i="15"/>
  <c r="D171" i="15" s="1"/>
  <c r="C168" i="15"/>
  <c r="C171" i="15" s="1"/>
  <c r="D167" i="15"/>
  <c r="D170" i="15" s="1"/>
  <c r="C167" i="15"/>
  <c r="C170" i="15" s="1"/>
  <c r="D166" i="15"/>
  <c r="C166" i="15"/>
  <c r="D168" i="14"/>
  <c r="D171" i="14" s="1"/>
  <c r="C168" i="14"/>
  <c r="C171" i="14" s="1"/>
  <c r="D167" i="14"/>
  <c r="D170" i="14" s="1"/>
  <c r="C167" i="14"/>
  <c r="C170" i="14" s="1"/>
  <c r="D166" i="14"/>
  <c r="C166" i="14"/>
  <c r="D168" i="13"/>
  <c r="D171" i="13" s="1"/>
  <c r="C168" i="13"/>
  <c r="C171" i="13" s="1"/>
  <c r="D167" i="13"/>
  <c r="D170" i="13" s="1"/>
  <c r="C167" i="13"/>
  <c r="C170" i="13" s="1"/>
  <c r="D166" i="13"/>
  <c r="C166" i="13"/>
  <c r="D168" i="12"/>
  <c r="D171" i="12" s="1"/>
  <c r="C168" i="12"/>
  <c r="C171" i="12" s="1"/>
  <c r="D167" i="12"/>
  <c r="D170" i="12" s="1"/>
  <c r="C167" i="12"/>
  <c r="C170" i="12" s="1"/>
  <c r="D166" i="12"/>
  <c r="C166" i="12"/>
  <c r="D168" i="16"/>
  <c r="D171" i="16" s="1"/>
  <c r="C168" i="16"/>
  <c r="C171" i="16" s="1"/>
  <c r="D167" i="16"/>
  <c r="D170" i="16" s="1"/>
  <c r="C167" i="16"/>
  <c r="C170" i="16" s="1"/>
  <c r="D166" i="16"/>
  <c r="C166" i="16"/>
  <c r="D168" i="10"/>
  <c r="D171" i="10" s="1"/>
  <c r="C168" i="10"/>
  <c r="C171" i="10" s="1"/>
  <c r="D167" i="10"/>
  <c r="D170" i="10" s="1"/>
  <c r="C167" i="10"/>
  <c r="C170" i="10" s="1"/>
  <c r="D166" i="10"/>
  <c r="C166" i="10"/>
  <c r="D168" i="9"/>
  <c r="D171" i="9" s="1"/>
  <c r="C168" i="9"/>
  <c r="C171" i="9" s="1"/>
  <c r="D167" i="9"/>
  <c r="D170" i="9" s="1"/>
  <c r="C167" i="9"/>
  <c r="C170" i="9" s="1"/>
  <c r="D166" i="9"/>
  <c r="C166" i="9"/>
  <c r="D168" i="8"/>
  <c r="D171" i="8" s="1"/>
  <c r="C168" i="8"/>
  <c r="C171" i="8" s="1"/>
  <c r="D167" i="8"/>
  <c r="D170" i="8" s="1"/>
  <c r="C167" i="8"/>
  <c r="C170" i="8" s="1"/>
  <c r="D166" i="8"/>
  <c r="C166" i="8"/>
  <c r="D168" i="7"/>
  <c r="D171" i="7" s="1"/>
  <c r="C168" i="7"/>
  <c r="C171" i="7" s="1"/>
  <c r="D167" i="7"/>
  <c r="D170" i="7" s="1"/>
  <c r="C167" i="7"/>
  <c r="C170" i="7" s="1"/>
  <c r="D166" i="7"/>
  <c r="C166" i="7"/>
  <c r="D168" i="6"/>
  <c r="D171" i="6" s="1"/>
  <c r="C168" i="6"/>
  <c r="C171" i="6" s="1"/>
  <c r="D167" i="6"/>
  <c r="D170" i="6" s="1"/>
  <c r="C167" i="6"/>
  <c r="C170" i="6" s="1"/>
  <c r="D166" i="6"/>
  <c r="C166" i="6"/>
  <c r="D168" i="1"/>
  <c r="D171" i="1" s="1"/>
  <c r="C168" i="1"/>
  <c r="C171" i="1" s="1"/>
  <c r="D167" i="1"/>
  <c r="D170" i="1" s="1"/>
  <c r="C167" i="1"/>
  <c r="C170" i="1" s="1"/>
  <c r="D166" i="1"/>
  <c r="C166" i="1"/>
  <c r="D159" i="22"/>
  <c r="C159" i="22"/>
  <c r="D158" i="22"/>
  <c r="C158" i="22"/>
  <c r="D157" i="22"/>
  <c r="C157" i="22"/>
  <c r="D159" i="21"/>
  <c r="C159" i="21"/>
  <c r="D158" i="21"/>
  <c r="C158" i="21"/>
  <c r="D157" i="21"/>
  <c r="C157" i="21"/>
  <c r="D159" i="20"/>
  <c r="C159" i="20"/>
  <c r="D158" i="20"/>
  <c r="C158" i="20"/>
  <c r="D157" i="20"/>
  <c r="C157" i="20"/>
  <c r="D159" i="19"/>
  <c r="C159" i="19"/>
  <c r="D158" i="19"/>
  <c r="C158" i="19"/>
  <c r="D157" i="19"/>
  <c r="C157" i="19"/>
  <c r="D159" i="18"/>
  <c r="C159" i="18"/>
  <c r="D158" i="18"/>
  <c r="C158" i="18"/>
  <c r="D157" i="18"/>
  <c r="C157" i="18"/>
  <c r="D159" i="17"/>
  <c r="C159" i="17"/>
  <c r="D158" i="17"/>
  <c r="C158" i="17"/>
  <c r="D157" i="17"/>
  <c r="C157" i="17"/>
  <c r="D159" i="15"/>
  <c r="C159" i="15"/>
  <c r="D158" i="15"/>
  <c r="C158" i="15"/>
  <c r="D157" i="15"/>
  <c r="C157" i="15"/>
  <c r="D159" i="14"/>
  <c r="C159" i="14"/>
  <c r="D158" i="14"/>
  <c r="C158" i="14"/>
  <c r="D157" i="14"/>
  <c r="C157" i="14"/>
  <c r="D159" i="13"/>
  <c r="C159" i="13"/>
  <c r="D158" i="13"/>
  <c r="C158" i="13"/>
  <c r="D157" i="13"/>
  <c r="C157" i="13"/>
  <c r="D159" i="12"/>
  <c r="C159" i="12"/>
  <c r="D158" i="12"/>
  <c r="C158" i="12"/>
  <c r="D157" i="12"/>
  <c r="C157" i="12"/>
  <c r="D159" i="16"/>
  <c r="C159" i="16"/>
  <c r="D158" i="16"/>
  <c r="C158" i="16"/>
  <c r="D157" i="16"/>
  <c r="C157" i="16"/>
  <c r="D159" i="10"/>
  <c r="C159" i="10"/>
  <c r="D158" i="10"/>
  <c r="C158" i="10"/>
  <c r="D157" i="10"/>
  <c r="C157" i="10"/>
  <c r="D159" i="9"/>
  <c r="C159" i="9"/>
  <c r="D158" i="9"/>
  <c r="C158" i="9"/>
  <c r="D157" i="9"/>
  <c r="C157" i="9"/>
  <c r="D159" i="8"/>
  <c r="C159" i="8"/>
  <c r="D158" i="8"/>
  <c r="C158" i="8"/>
  <c r="D157" i="8"/>
  <c r="C157" i="8"/>
  <c r="D159" i="7"/>
  <c r="C159" i="7"/>
  <c r="D158" i="7"/>
  <c r="C158" i="7"/>
  <c r="D157" i="7"/>
  <c r="C157" i="7"/>
  <c r="D159" i="6"/>
  <c r="C159" i="6"/>
  <c r="D158" i="6"/>
  <c r="C158" i="6"/>
  <c r="D157" i="6"/>
  <c r="C157" i="6"/>
  <c r="D159" i="1"/>
  <c r="C159" i="1"/>
  <c r="D158" i="1"/>
  <c r="C158" i="1"/>
  <c r="D157" i="1"/>
  <c r="C157" i="1"/>
  <c r="J148" i="22"/>
  <c r="I148" i="22"/>
  <c r="H148" i="22"/>
  <c r="G148" i="22"/>
  <c r="F148" i="22"/>
  <c r="E148" i="22"/>
  <c r="D148" i="22"/>
  <c r="C148" i="22"/>
  <c r="J147" i="22"/>
  <c r="I147" i="22"/>
  <c r="H147" i="22"/>
  <c r="G147" i="22"/>
  <c r="F147" i="22"/>
  <c r="E147" i="22"/>
  <c r="D147" i="22"/>
  <c r="C147" i="22"/>
  <c r="J146" i="22"/>
  <c r="I146" i="22"/>
  <c r="H146" i="22"/>
  <c r="G146" i="22"/>
  <c r="F146" i="22"/>
  <c r="E146" i="22"/>
  <c r="D146" i="22"/>
  <c r="C146" i="22"/>
  <c r="J145" i="22"/>
  <c r="I145" i="22"/>
  <c r="H145" i="22"/>
  <c r="G145" i="22"/>
  <c r="F145" i="22"/>
  <c r="E145" i="22"/>
  <c r="D145" i="22"/>
  <c r="C145" i="22"/>
  <c r="J144" i="22"/>
  <c r="I144" i="22"/>
  <c r="H144" i="22"/>
  <c r="G144" i="22"/>
  <c r="F144" i="22"/>
  <c r="E144" i="22"/>
  <c r="D144" i="22"/>
  <c r="C144" i="22"/>
  <c r="J143" i="22"/>
  <c r="I143" i="22"/>
  <c r="H143" i="22"/>
  <c r="G143" i="22"/>
  <c r="F143" i="22"/>
  <c r="E143" i="22"/>
  <c r="D143" i="22"/>
  <c r="C143" i="22"/>
  <c r="J148" i="21"/>
  <c r="I148" i="21"/>
  <c r="H148" i="21"/>
  <c r="G148" i="21"/>
  <c r="F148" i="21"/>
  <c r="E148" i="21"/>
  <c r="D148" i="21"/>
  <c r="C148" i="21"/>
  <c r="J147" i="21"/>
  <c r="I147" i="21"/>
  <c r="H147" i="21"/>
  <c r="G147" i="21"/>
  <c r="F147" i="21"/>
  <c r="E147" i="21"/>
  <c r="D147" i="21"/>
  <c r="C147" i="21"/>
  <c r="J146" i="21"/>
  <c r="I146" i="21"/>
  <c r="H146" i="21"/>
  <c r="G146" i="21"/>
  <c r="F146" i="21"/>
  <c r="E146" i="21"/>
  <c r="D146" i="21"/>
  <c r="C146" i="21"/>
  <c r="J145" i="21"/>
  <c r="I145" i="21"/>
  <c r="H145" i="21"/>
  <c r="G145" i="21"/>
  <c r="F145" i="21"/>
  <c r="E145" i="21"/>
  <c r="D145" i="21"/>
  <c r="C145" i="21"/>
  <c r="J144" i="21"/>
  <c r="I144" i="21"/>
  <c r="H144" i="21"/>
  <c r="G144" i="21"/>
  <c r="F144" i="21"/>
  <c r="E144" i="21"/>
  <c r="D144" i="21"/>
  <c r="C144" i="21"/>
  <c r="J143" i="21"/>
  <c r="I143" i="21"/>
  <c r="H143" i="21"/>
  <c r="G143" i="21"/>
  <c r="F143" i="21"/>
  <c r="E143" i="21"/>
  <c r="D143" i="21"/>
  <c r="C143" i="21"/>
  <c r="J148" i="20"/>
  <c r="I148" i="20"/>
  <c r="H148" i="20"/>
  <c r="G148" i="20"/>
  <c r="F148" i="20"/>
  <c r="E148" i="20"/>
  <c r="D148" i="20"/>
  <c r="C148" i="20"/>
  <c r="J147" i="20"/>
  <c r="I147" i="20"/>
  <c r="H147" i="20"/>
  <c r="G147" i="20"/>
  <c r="F147" i="20"/>
  <c r="E147" i="20"/>
  <c r="D147" i="20"/>
  <c r="C147" i="20"/>
  <c r="J146" i="20"/>
  <c r="I146" i="20"/>
  <c r="H146" i="20"/>
  <c r="G146" i="20"/>
  <c r="F146" i="20"/>
  <c r="E146" i="20"/>
  <c r="D146" i="20"/>
  <c r="C146" i="20"/>
  <c r="J145" i="20"/>
  <c r="I145" i="20"/>
  <c r="H145" i="20"/>
  <c r="G145" i="20"/>
  <c r="F145" i="20"/>
  <c r="E145" i="20"/>
  <c r="D145" i="20"/>
  <c r="C145" i="20"/>
  <c r="J144" i="20"/>
  <c r="I144" i="20"/>
  <c r="H144" i="20"/>
  <c r="G144" i="20"/>
  <c r="F144" i="20"/>
  <c r="E144" i="20"/>
  <c r="D144" i="20"/>
  <c r="C144" i="20"/>
  <c r="J143" i="20"/>
  <c r="I143" i="20"/>
  <c r="H143" i="20"/>
  <c r="G143" i="20"/>
  <c r="F143" i="20"/>
  <c r="E143" i="20"/>
  <c r="D143" i="20"/>
  <c r="C143" i="20"/>
  <c r="J148" i="19"/>
  <c r="I148" i="19"/>
  <c r="H148" i="19"/>
  <c r="G148" i="19"/>
  <c r="F148" i="19"/>
  <c r="E148" i="19"/>
  <c r="D148" i="19"/>
  <c r="C148" i="19"/>
  <c r="J147" i="19"/>
  <c r="I147" i="19"/>
  <c r="H147" i="19"/>
  <c r="G147" i="19"/>
  <c r="F147" i="19"/>
  <c r="E147" i="19"/>
  <c r="D147" i="19"/>
  <c r="C147" i="19"/>
  <c r="J146" i="19"/>
  <c r="I146" i="19"/>
  <c r="H146" i="19"/>
  <c r="G146" i="19"/>
  <c r="F146" i="19"/>
  <c r="E146" i="19"/>
  <c r="D146" i="19"/>
  <c r="C146" i="19"/>
  <c r="J145" i="19"/>
  <c r="I145" i="19"/>
  <c r="H145" i="19"/>
  <c r="G145" i="19"/>
  <c r="F145" i="19"/>
  <c r="E145" i="19"/>
  <c r="D145" i="19"/>
  <c r="C145" i="19"/>
  <c r="J144" i="19"/>
  <c r="I144" i="19"/>
  <c r="H144" i="19"/>
  <c r="G144" i="19"/>
  <c r="F144" i="19"/>
  <c r="E144" i="19"/>
  <c r="D144" i="19"/>
  <c r="C144" i="19"/>
  <c r="J143" i="19"/>
  <c r="I143" i="19"/>
  <c r="H143" i="19"/>
  <c r="G143" i="19"/>
  <c r="F143" i="19"/>
  <c r="E143" i="19"/>
  <c r="D143" i="19"/>
  <c r="C143" i="19"/>
  <c r="J148" i="18"/>
  <c r="I148" i="18"/>
  <c r="H148" i="18"/>
  <c r="G148" i="18"/>
  <c r="F148" i="18"/>
  <c r="E148" i="18"/>
  <c r="D148" i="18"/>
  <c r="C148" i="18"/>
  <c r="J147" i="18"/>
  <c r="I147" i="18"/>
  <c r="H147" i="18"/>
  <c r="G147" i="18"/>
  <c r="F147" i="18"/>
  <c r="E147" i="18"/>
  <c r="D147" i="18"/>
  <c r="C147" i="18"/>
  <c r="J146" i="18"/>
  <c r="I146" i="18"/>
  <c r="H146" i="18"/>
  <c r="G146" i="18"/>
  <c r="F146" i="18"/>
  <c r="E146" i="18"/>
  <c r="D146" i="18"/>
  <c r="C146" i="18"/>
  <c r="J145" i="18"/>
  <c r="I145" i="18"/>
  <c r="H145" i="18"/>
  <c r="G145" i="18"/>
  <c r="F145" i="18"/>
  <c r="E145" i="18"/>
  <c r="D145" i="18"/>
  <c r="C145" i="18"/>
  <c r="J144" i="18"/>
  <c r="I144" i="18"/>
  <c r="H144" i="18"/>
  <c r="G144" i="18"/>
  <c r="F144" i="18"/>
  <c r="E144" i="18"/>
  <c r="D144" i="18"/>
  <c r="C144" i="18"/>
  <c r="J143" i="18"/>
  <c r="I143" i="18"/>
  <c r="H143" i="18"/>
  <c r="G143" i="18"/>
  <c r="F143" i="18"/>
  <c r="E143" i="18"/>
  <c r="D143" i="18"/>
  <c r="C143" i="18"/>
  <c r="J148" i="17"/>
  <c r="I148" i="17"/>
  <c r="H148" i="17"/>
  <c r="G148" i="17"/>
  <c r="F148" i="17"/>
  <c r="E148" i="17"/>
  <c r="D148" i="17"/>
  <c r="C148" i="17"/>
  <c r="J147" i="17"/>
  <c r="I147" i="17"/>
  <c r="H147" i="17"/>
  <c r="G147" i="17"/>
  <c r="F147" i="17"/>
  <c r="E147" i="17"/>
  <c r="D147" i="17"/>
  <c r="C147" i="17"/>
  <c r="J146" i="17"/>
  <c r="I146" i="17"/>
  <c r="H146" i="17"/>
  <c r="G146" i="17"/>
  <c r="F146" i="17"/>
  <c r="E146" i="17"/>
  <c r="D146" i="17"/>
  <c r="C146" i="17"/>
  <c r="J145" i="17"/>
  <c r="I145" i="17"/>
  <c r="H145" i="17"/>
  <c r="G145" i="17"/>
  <c r="F145" i="17"/>
  <c r="E145" i="17"/>
  <c r="D145" i="17"/>
  <c r="C145" i="17"/>
  <c r="J144" i="17"/>
  <c r="I144" i="17"/>
  <c r="H144" i="17"/>
  <c r="G144" i="17"/>
  <c r="F144" i="17"/>
  <c r="E144" i="17"/>
  <c r="D144" i="17"/>
  <c r="C144" i="17"/>
  <c r="J143" i="17"/>
  <c r="I143" i="17"/>
  <c r="H143" i="17"/>
  <c r="G143" i="17"/>
  <c r="F143" i="17"/>
  <c r="E143" i="17"/>
  <c r="D143" i="17"/>
  <c r="C143" i="17"/>
  <c r="J148" i="15"/>
  <c r="I148" i="15"/>
  <c r="H148" i="15"/>
  <c r="G148" i="15"/>
  <c r="F148" i="15"/>
  <c r="E148" i="15"/>
  <c r="D148" i="15"/>
  <c r="C148" i="15"/>
  <c r="J147" i="15"/>
  <c r="I147" i="15"/>
  <c r="H147" i="15"/>
  <c r="G147" i="15"/>
  <c r="F147" i="15"/>
  <c r="E147" i="15"/>
  <c r="D147" i="15"/>
  <c r="C147" i="15"/>
  <c r="J146" i="15"/>
  <c r="I146" i="15"/>
  <c r="H146" i="15"/>
  <c r="G146" i="15"/>
  <c r="F146" i="15"/>
  <c r="E146" i="15"/>
  <c r="D146" i="15"/>
  <c r="C146" i="15"/>
  <c r="J145" i="15"/>
  <c r="I145" i="15"/>
  <c r="H145" i="15"/>
  <c r="G145" i="15"/>
  <c r="F145" i="15"/>
  <c r="E145" i="15"/>
  <c r="D145" i="15"/>
  <c r="C145" i="15"/>
  <c r="J144" i="15"/>
  <c r="I144" i="15"/>
  <c r="H144" i="15"/>
  <c r="G144" i="15"/>
  <c r="F144" i="15"/>
  <c r="E144" i="15"/>
  <c r="D144" i="15"/>
  <c r="C144" i="15"/>
  <c r="J143" i="15"/>
  <c r="I143" i="15"/>
  <c r="H143" i="15"/>
  <c r="G143" i="15"/>
  <c r="F143" i="15"/>
  <c r="E143" i="15"/>
  <c r="D143" i="15"/>
  <c r="C143" i="15"/>
  <c r="J148" i="14"/>
  <c r="I148" i="14"/>
  <c r="H148" i="14"/>
  <c r="G148" i="14"/>
  <c r="F148" i="14"/>
  <c r="E148" i="14"/>
  <c r="D148" i="14"/>
  <c r="C148" i="14"/>
  <c r="J147" i="14"/>
  <c r="I147" i="14"/>
  <c r="H147" i="14"/>
  <c r="G147" i="14"/>
  <c r="F147" i="14"/>
  <c r="E147" i="14"/>
  <c r="D147" i="14"/>
  <c r="C147" i="14"/>
  <c r="J146" i="14"/>
  <c r="I146" i="14"/>
  <c r="H146" i="14"/>
  <c r="G146" i="14"/>
  <c r="F146" i="14"/>
  <c r="E146" i="14"/>
  <c r="D146" i="14"/>
  <c r="C146" i="14"/>
  <c r="J145" i="14"/>
  <c r="I145" i="14"/>
  <c r="H145" i="14"/>
  <c r="G145" i="14"/>
  <c r="F145" i="14"/>
  <c r="E145" i="14"/>
  <c r="D145" i="14"/>
  <c r="C145" i="14"/>
  <c r="J144" i="14"/>
  <c r="I144" i="14"/>
  <c r="H144" i="14"/>
  <c r="G144" i="14"/>
  <c r="F144" i="14"/>
  <c r="E144" i="14"/>
  <c r="D144" i="14"/>
  <c r="C144" i="14"/>
  <c r="J143" i="14"/>
  <c r="I143" i="14"/>
  <c r="H143" i="14"/>
  <c r="G143" i="14"/>
  <c r="F143" i="14"/>
  <c r="E143" i="14"/>
  <c r="D143" i="14"/>
  <c r="C143" i="14"/>
  <c r="J148" i="13"/>
  <c r="I148" i="13"/>
  <c r="H148" i="13"/>
  <c r="G148" i="13"/>
  <c r="F148" i="13"/>
  <c r="E148" i="13"/>
  <c r="D148" i="13"/>
  <c r="C148" i="13"/>
  <c r="J147" i="13"/>
  <c r="I147" i="13"/>
  <c r="H147" i="13"/>
  <c r="G147" i="13"/>
  <c r="F147" i="13"/>
  <c r="E147" i="13"/>
  <c r="D147" i="13"/>
  <c r="C147" i="13"/>
  <c r="J146" i="13"/>
  <c r="I146" i="13"/>
  <c r="H146" i="13"/>
  <c r="G146" i="13"/>
  <c r="F146" i="13"/>
  <c r="E146" i="13"/>
  <c r="D146" i="13"/>
  <c r="C146" i="13"/>
  <c r="J145" i="13"/>
  <c r="I145" i="13"/>
  <c r="H145" i="13"/>
  <c r="G145" i="13"/>
  <c r="F145" i="13"/>
  <c r="E145" i="13"/>
  <c r="D145" i="13"/>
  <c r="C145" i="13"/>
  <c r="J144" i="13"/>
  <c r="I144" i="13"/>
  <c r="H144" i="13"/>
  <c r="G144" i="13"/>
  <c r="F144" i="13"/>
  <c r="E144" i="13"/>
  <c r="D144" i="13"/>
  <c r="C144" i="13"/>
  <c r="J143" i="13"/>
  <c r="I143" i="13"/>
  <c r="H143" i="13"/>
  <c r="G143" i="13"/>
  <c r="F143" i="13"/>
  <c r="E143" i="13"/>
  <c r="D143" i="13"/>
  <c r="C143" i="13"/>
  <c r="J148" i="12"/>
  <c r="I148" i="12"/>
  <c r="H148" i="12"/>
  <c r="G148" i="12"/>
  <c r="F148" i="12"/>
  <c r="E148" i="12"/>
  <c r="D148" i="12"/>
  <c r="C148" i="12"/>
  <c r="J147" i="12"/>
  <c r="I147" i="12"/>
  <c r="H147" i="12"/>
  <c r="G147" i="12"/>
  <c r="F147" i="12"/>
  <c r="E147" i="12"/>
  <c r="D147" i="12"/>
  <c r="C147" i="12"/>
  <c r="J146" i="12"/>
  <c r="I146" i="12"/>
  <c r="H146" i="12"/>
  <c r="G146" i="12"/>
  <c r="F146" i="12"/>
  <c r="E146" i="12"/>
  <c r="D146" i="12"/>
  <c r="C146" i="12"/>
  <c r="J145" i="12"/>
  <c r="I145" i="12"/>
  <c r="H145" i="12"/>
  <c r="G145" i="12"/>
  <c r="F145" i="12"/>
  <c r="E145" i="12"/>
  <c r="D145" i="12"/>
  <c r="C145" i="12"/>
  <c r="J144" i="12"/>
  <c r="I144" i="12"/>
  <c r="H144" i="12"/>
  <c r="G144" i="12"/>
  <c r="F144" i="12"/>
  <c r="E144" i="12"/>
  <c r="D144" i="12"/>
  <c r="C144" i="12"/>
  <c r="J143" i="12"/>
  <c r="I143" i="12"/>
  <c r="H143" i="12"/>
  <c r="G143" i="12"/>
  <c r="F143" i="12"/>
  <c r="E143" i="12"/>
  <c r="D143" i="12"/>
  <c r="C143" i="12"/>
  <c r="J148" i="16"/>
  <c r="I148" i="16"/>
  <c r="H148" i="16"/>
  <c r="G148" i="16"/>
  <c r="F148" i="16"/>
  <c r="E148" i="16"/>
  <c r="D148" i="16"/>
  <c r="C148" i="16"/>
  <c r="J147" i="16"/>
  <c r="I147" i="16"/>
  <c r="H147" i="16"/>
  <c r="G147" i="16"/>
  <c r="F147" i="16"/>
  <c r="E147" i="16"/>
  <c r="D147" i="16"/>
  <c r="C147" i="16"/>
  <c r="J146" i="16"/>
  <c r="I146" i="16"/>
  <c r="H146" i="16"/>
  <c r="G146" i="16"/>
  <c r="F146" i="16"/>
  <c r="E146" i="16"/>
  <c r="D146" i="16"/>
  <c r="C146" i="16"/>
  <c r="J145" i="16"/>
  <c r="I145" i="16"/>
  <c r="H145" i="16"/>
  <c r="G145" i="16"/>
  <c r="F145" i="16"/>
  <c r="E145" i="16"/>
  <c r="D145" i="16"/>
  <c r="C145" i="16"/>
  <c r="J144" i="16"/>
  <c r="I144" i="16"/>
  <c r="H144" i="16"/>
  <c r="G144" i="16"/>
  <c r="F144" i="16"/>
  <c r="E144" i="16"/>
  <c r="D144" i="16"/>
  <c r="C144" i="16"/>
  <c r="J143" i="16"/>
  <c r="I143" i="16"/>
  <c r="H143" i="16"/>
  <c r="G143" i="16"/>
  <c r="F143" i="16"/>
  <c r="E143" i="16"/>
  <c r="D143" i="16"/>
  <c r="C143" i="16"/>
  <c r="J148" i="10"/>
  <c r="I148" i="10"/>
  <c r="H148" i="10"/>
  <c r="G148" i="10"/>
  <c r="F148" i="10"/>
  <c r="E148" i="10"/>
  <c r="D148" i="10"/>
  <c r="C148" i="10"/>
  <c r="J147" i="10"/>
  <c r="I147" i="10"/>
  <c r="H147" i="10"/>
  <c r="G147" i="10"/>
  <c r="F147" i="10"/>
  <c r="E147" i="10"/>
  <c r="D147" i="10"/>
  <c r="C147" i="10"/>
  <c r="J146" i="10"/>
  <c r="I146" i="10"/>
  <c r="H146" i="10"/>
  <c r="G146" i="10"/>
  <c r="F146" i="10"/>
  <c r="E146" i="10"/>
  <c r="D146" i="10"/>
  <c r="C146" i="10"/>
  <c r="J145" i="10"/>
  <c r="I145" i="10"/>
  <c r="H145" i="10"/>
  <c r="G145" i="10"/>
  <c r="F145" i="10"/>
  <c r="E145" i="10"/>
  <c r="D145" i="10"/>
  <c r="C145" i="10"/>
  <c r="J144" i="10"/>
  <c r="I144" i="10"/>
  <c r="H144" i="10"/>
  <c r="G144" i="10"/>
  <c r="F144" i="10"/>
  <c r="E144" i="10"/>
  <c r="D144" i="10"/>
  <c r="C144" i="10"/>
  <c r="J143" i="10"/>
  <c r="I143" i="10"/>
  <c r="H143" i="10"/>
  <c r="G143" i="10"/>
  <c r="F143" i="10"/>
  <c r="E143" i="10"/>
  <c r="D143" i="10"/>
  <c r="C143" i="10"/>
  <c r="J148" i="9"/>
  <c r="I148" i="9"/>
  <c r="H148" i="9"/>
  <c r="G148" i="9"/>
  <c r="F148" i="9"/>
  <c r="E148" i="9"/>
  <c r="D148" i="9"/>
  <c r="C148" i="9"/>
  <c r="J147" i="9"/>
  <c r="I147" i="9"/>
  <c r="H147" i="9"/>
  <c r="G147" i="9"/>
  <c r="F147" i="9"/>
  <c r="E147" i="9"/>
  <c r="D147" i="9"/>
  <c r="C147" i="9"/>
  <c r="J146" i="9"/>
  <c r="I146" i="9"/>
  <c r="H146" i="9"/>
  <c r="G146" i="9"/>
  <c r="F146" i="9"/>
  <c r="E146" i="9"/>
  <c r="D146" i="9"/>
  <c r="C146" i="9"/>
  <c r="J145" i="9"/>
  <c r="I145" i="9"/>
  <c r="H145" i="9"/>
  <c r="G145" i="9"/>
  <c r="F145" i="9"/>
  <c r="E145" i="9"/>
  <c r="D145" i="9"/>
  <c r="C145" i="9"/>
  <c r="J144" i="9"/>
  <c r="I144" i="9"/>
  <c r="H144" i="9"/>
  <c r="G144" i="9"/>
  <c r="F144" i="9"/>
  <c r="E144" i="9"/>
  <c r="D144" i="9"/>
  <c r="C144" i="9"/>
  <c r="J143" i="9"/>
  <c r="I143" i="9"/>
  <c r="H143" i="9"/>
  <c r="G143" i="9"/>
  <c r="F143" i="9"/>
  <c r="E143" i="9"/>
  <c r="D143" i="9"/>
  <c r="C143" i="9"/>
  <c r="J148" i="8"/>
  <c r="I148" i="8"/>
  <c r="H148" i="8"/>
  <c r="G148" i="8"/>
  <c r="F148" i="8"/>
  <c r="E148" i="8"/>
  <c r="D148" i="8"/>
  <c r="C148" i="8"/>
  <c r="J147" i="8"/>
  <c r="I147" i="8"/>
  <c r="H147" i="8"/>
  <c r="G147" i="8"/>
  <c r="F147" i="8"/>
  <c r="E147" i="8"/>
  <c r="D147" i="8"/>
  <c r="C147" i="8"/>
  <c r="J146" i="8"/>
  <c r="I146" i="8"/>
  <c r="H146" i="8"/>
  <c r="G146" i="8"/>
  <c r="F146" i="8"/>
  <c r="E146" i="8"/>
  <c r="D146" i="8"/>
  <c r="C146" i="8"/>
  <c r="J145" i="8"/>
  <c r="I145" i="8"/>
  <c r="H145" i="8"/>
  <c r="G145" i="8"/>
  <c r="F145" i="8"/>
  <c r="E145" i="8"/>
  <c r="D145" i="8"/>
  <c r="C145" i="8"/>
  <c r="J144" i="8"/>
  <c r="I144" i="8"/>
  <c r="H144" i="8"/>
  <c r="G144" i="8"/>
  <c r="F144" i="8"/>
  <c r="E144" i="8"/>
  <c r="D144" i="8"/>
  <c r="C144" i="8"/>
  <c r="J143" i="8"/>
  <c r="I143" i="8"/>
  <c r="H143" i="8"/>
  <c r="G143" i="8"/>
  <c r="F143" i="8"/>
  <c r="E143" i="8"/>
  <c r="D143" i="8"/>
  <c r="C143" i="8"/>
  <c r="J148" i="7"/>
  <c r="I148" i="7"/>
  <c r="H148" i="7"/>
  <c r="G148" i="7"/>
  <c r="F148" i="7"/>
  <c r="E148" i="7"/>
  <c r="D148" i="7"/>
  <c r="C148" i="7"/>
  <c r="J147" i="7"/>
  <c r="I147" i="7"/>
  <c r="H147" i="7"/>
  <c r="G147" i="7"/>
  <c r="F147" i="7"/>
  <c r="E147" i="7"/>
  <c r="D147" i="7"/>
  <c r="C147" i="7"/>
  <c r="J146" i="7"/>
  <c r="I146" i="7"/>
  <c r="H146" i="7"/>
  <c r="G146" i="7"/>
  <c r="F146" i="7"/>
  <c r="E146" i="7"/>
  <c r="D146" i="7"/>
  <c r="C146" i="7"/>
  <c r="J145" i="7"/>
  <c r="I145" i="7"/>
  <c r="H145" i="7"/>
  <c r="G145" i="7"/>
  <c r="F145" i="7"/>
  <c r="E145" i="7"/>
  <c r="D145" i="7"/>
  <c r="C145" i="7"/>
  <c r="J144" i="7"/>
  <c r="I144" i="7"/>
  <c r="H144" i="7"/>
  <c r="G144" i="7"/>
  <c r="F144" i="7"/>
  <c r="E144" i="7"/>
  <c r="D144" i="7"/>
  <c r="C144" i="7"/>
  <c r="J143" i="7"/>
  <c r="I143" i="7"/>
  <c r="H143" i="7"/>
  <c r="G143" i="7"/>
  <c r="F143" i="7"/>
  <c r="E143" i="7"/>
  <c r="D143" i="7"/>
  <c r="C143" i="7"/>
  <c r="J148" i="6"/>
  <c r="I148" i="6"/>
  <c r="H148" i="6"/>
  <c r="G148" i="6"/>
  <c r="F148" i="6"/>
  <c r="E148" i="6"/>
  <c r="D148" i="6"/>
  <c r="C148" i="6"/>
  <c r="J147" i="6"/>
  <c r="I147" i="6"/>
  <c r="H147" i="6"/>
  <c r="G147" i="6"/>
  <c r="F147" i="6"/>
  <c r="E147" i="6"/>
  <c r="D147" i="6"/>
  <c r="C147" i="6"/>
  <c r="J146" i="6"/>
  <c r="I146" i="6"/>
  <c r="H146" i="6"/>
  <c r="G146" i="6"/>
  <c r="F146" i="6"/>
  <c r="E146" i="6"/>
  <c r="D146" i="6"/>
  <c r="C146" i="6"/>
  <c r="J145" i="6"/>
  <c r="I145" i="6"/>
  <c r="H145" i="6"/>
  <c r="G145" i="6"/>
  <c r="F145" i="6"/>
  <c r="E145" i="6"/>
  <c r="D145" i="6"/>
  <c r="C145" i="6"/>
  <c r="J144" i="6"/>
  <c r="I144" i="6"/>
  <c r="H144" i="6"/>
  <c r="G144" i="6"/>
  <c r="F144" i="6"/>
  <c r="E144" i="6"/>
  <c r="D144" i="6"/>
  <c r="C144" i="6"/>
  <c r="J143" i="6"/>
  <c r="I143" i="6"/>
  <c r="H143" i="6"/>
  <c r="G143" i="6"/>
  <c r="F143" i="6"/>
  <c r="E143" i="6"/>
  <c r="D143" i="6"/>
  <c r="C143" i="6"/>
  <c r="J148" i="1"/>
  <c r="I148" i="1"/>
  <c r="H148" i="1"/>
  <c r="G148" i="1"/>
  <c r="F148" i="1"/>
  <c r="E148" i="1"/>
  <c r="D148" i="1"/>
  <c r="C148" i="1"/>
  <c r="J147" i="1"/>
  <c r="I147" i="1"/>
  <c r="H147" i="1"/>
  <c r="G147" i="1"/>
  <c r="F147" i="1"/>
  <c r="E147" i="1"/>
  <c r="D147" i="1"/>
  <c r="C147" i="1"/>
  <c r="J146" i="1"/>
  <c r="I146" i="1"/>
  <c r="H146" i="1"/>
  <c r="G146" i="1"/>
  <c r="F146" i="1"/>
  <c r="E146" i="1"/>
  <c r="D146" i="1"/>
  <c r="C146" i="1"/>
  <c r="J145" i="1"/>
  <c r="I145" i="1"/>
  <c r="H145" i="1"/>
  <c r="G145" i="1"/>
  <c r="F145" i="1"/>
  <c r="E145" i="1"/>
  <c r="D145" i="1"/>
  <c r="C145" i="1"/>
  <c r="J144" i="1"/>
  <c r="I144" i="1"/>
  <c r="H144" i="1"/>
  <c r="G144" i="1"/>
  <c r="F144" i="1"/>
  <c r="E144" i="1"/>
  <c r="D144" i="1"/>
  <c r="C144" i="1"/>
  <c r="J143" i="1"/>
  <c r="I143" i="1"/>
  <c r="H143" i="1"/>
  <c r="G143" i="1"/>
  <c r="F143" i="1"/>
  <c r="E143" i="1"/>
  <c r="D143" i="1"/>
  <c r="C143" i="1"/>
  <c r="J133" i="22"/>
  <c r="I133" i="22"/>
  <c r="H133" i="22"/>
  <c r="G133" i="22"/>
  <c r="F133" i="22"/>
  <c r="E133" i="22"/>
  <c r="D133" i="22"/>
  <c r="C133" i="22"/>
  <c r="J132" i="22"/>
  <c r="I132" i="22"/>
  <c r="H132" i="22"/>
  <c r="G132" i="22"/>
  <c r="F132" i="22"/>
  <c r="E132" i="22"/>
  <c r="D132" i="22"/>
  <c r="C132" i="22"/>
  <c r="J131" i="22"/>
  <c r="I131" i="22"/>
  <c r="H131" i="22"/>
  <c r="G131" i="22"/>
  <c r="F131" i="22"/>
  <c r="E131" i="22"/>
  <c r="D131" i="22"/>
  <c r="C131" i="22"/>
  <c r="J130" i="22"/>
  <c r="I130" i="22"/>
  <c r="H130" i="22"/>
  <c r="G130" i="22"/>
  <c r="F130" i="22"/>
  <c r="E130" i="22"/>
  <c r="D130" i="22"/>
  <c r="C130" i="22"/>
  <c r="J129" i="22"/>
  <c r="I129" i="22"/>
  <c r="H129" i="22"/>
  <c r="G129" i="22"/>
  <c r="F129" i="22"/>
  <c r="E129" i="22"/>
  <c r="D129" i="22"/>
  <c r="C129" i="22"/>
  <c r="J128" i="22"/>
  <c r="I128" i="22"/>
  <c r="H128" i="22"/>
  <c r="G128" i="22"/>
  <c r="F128" i="22"/>
  <c r="E128" i="22"/>
  <c r="D128" i="22"/>
  <c r="C128" i="22"/>
  <c r="J133" i="21"/>
  <c r="I133" i="21"/>
  <c r="H133" i="21"/>
  <c r="G133" i="21"/>
  <c r="F133" i="21"/>
  <c r="E133" i="21"/>
  <c r="D133" i="21"/>
  <c r="C133" i="21"/>
  <c r="J132" i="21"/>
  <c r="I132" i="21"/>
  <c r="H132" i="21"/>
  <c r="G132" i="21"/>
  <c r="F132" i="21"/>
  <c r="E132" i="21"/>
  <c r="D132" i="21"/>
  <c r="C132" i="21"/>
  <c r="J131" i="21"/>
  <c r="I131" i="21"/>
  <c r="H131" i="21"/>
  <c r="G131" i="21"/>
  <c r="F131" i="21"/>
  <c r="E131" i="21"/>
  <c r="D131" i="21"/>
  <c r="C131" i="21"/>
  <c r="J130" i="21"/>
  <c r="I130" i="21"/>
  <c r="H130" i="21"/>
  <c r="G130" i="21"/>
  <c r="F130" i="21"/>
  <c r="E130" i="21"/>
  <c r="D130" i="21"/>
  <c r="C130" i="21"/>
  <c r="J129" i="21"/>
  <c r="I129" i="21"/>
  <c r="H129" i="21"/>
  <c r="G129" i="21"/>
  <c r="F129" i="21"/>
  <c r="E129" i="21"/>
  <c r="D129" i="21"/>
  <c r="C129" i="21"/>
  <c r="J128" i="21"/>
  <c r="I128" i="21"/>
  <c r="H128" i="21"/>
  <c r="G128" i="21"/>
  <c r="F128" i="21"/>
  <c r="E128" i="21"/>
  <c r="D128" i="21"/>
  <c r="C128" i="21"/>
  <c r="J133" i="20"/>
  <c r="I133" i="20"/>
  <c r="H133" i="20"/>
  <c r="G133" i="20"/>
  <c r="F133" i="20"/>
  <c r="E133" i="20"/>
  <c r="D133" i="20"/>
  <c r="C133" i="20"/>
  <c r="J132" i="20"/>
  <c r="I132" i="20"/>
  <c r="H132" i="20"/>
  <c r="G132" i="20"/>
  <c r="F132" i="20"/>
  <c r="E132" i="20"/>
  <c r="D132" i="20"/>
  <c r="C132" i="20"/>
  <c r="J131" i="20"/>
  <c r="I131" i="20"/>
  <c r="H131" i="20"/>
  <c r="G131" i="20"/>
  <c r="F131" i="20"/>
  <c r="E131" i="20"/>
  <c r="D131" i="20"/>
  <c r="C131" i="20"/>
  <c r="J130" i="20"/>
  <c r="I130" i="20"/>
  <c r="H130" i="20"/>
  <c r="G130" i="20"/>
  <c r="F130" i="20"/>
  <c r="E130" i="20"/>
  <c r="D130" i="20"/>
  <c r="C130" i="20"/>
  <c r="J129" i="20"/>
  <c r="I129" i="20"/>
  <c r="H129" i="20"/>
  <c r="G129" i="20"/>
  <c r="F129" i="20"/>
  <c r="E129" i="20"/>
  <c r="D129" i="20"/>
  <c r="C129" i="20"/>
  <c r="J128" i="20"/>
  <c r="I128" i="20"/>
  <c r="H128" i="20"/>
  <c r="G128" i="20"/>
  <c r="F128" i="20"/>
  <c r="E128" i="20"/>
  <c r="D128" i="20"/>
  <c r="C128" i="20"/>
  <c r="J133" i="19"/>
  <c r="I133" i="19"/>
  <c r="H133" i="19"/>
  <c r="G133" i="19"/>
  <c r="F133" i="19"/>
  <c r="E133" i="19"/>
  <c r="D133" i="19"/>
  <c r="C133" i="19"/>
  <c r="J132" i="19"/>
  <c r="I132" i="19"/>
  <c r="H132" i="19"/>
  <c r="G132" i="19"/>
  <c r="F132" i="19"/>
  <c r="E132" i="19"/>
  <c r="D132" i="19"/>
  <c r="C132" i="19"/>
  <c r="J131" i="19"/>
  <c r="I131" i="19"/>
  <c r="H131" i="19"/>
  <c r="G131" i="19"/>
  <c r="F131" i="19"/>
  <c r="E131" i="19"/>
  <c r="D131" i="19"/>
  <c r="C131" i="19"/>
  <c r="J130" i="19"/>
  <c r="I130" i="19"/>
  <c r="H130" i="19"/>
  <c r="G130" i="19"/>
  <c r="F130" i="19"/>
  <c r="E130" i="19"/>
  <c r="D130" i="19"/>
  <c r="C130" i="19"/>
  <c r="J129" i="19"/>
  <c r="I129" i="19"/>
  <c r="H129" i="19"/>
  <c r="G129" i="19"/>
  <c r="F129" i="19"/>
  <c r="E129" i="19"/>
  <c r="D129" i="19"/>
  <c r="C129" i="19"/>
  <c r="J128" i="19"/>
  <c r="I128" i="19"/>
  <c r="H128" i="19"/>
  <c r="G128" i="19"/>
  <c r="F128" i="19"/>
  <c r="E128" i="19"/>
  <c r="D128" i="19"/>
  <c r="C128" i="19"/>
  <c r="J133" i="18"/>
  <c r="I133" i="18"/>
  <c r="H133" i="18"/>
  <c r="G133" i="18"/>
  <c r="F133" i="18"/>
  <c r="E133" i="18"/>
  <c r="D133" i="18"/>
  <c r="C133" i="18"/>
  <c r="J132" i="18"/>
  <c r="I132" i="18"/>
  <c r="H132" i="18"/>
  <c r="G132" i="18"/>
  <c r="F132" i="18"/>
  <c r="E132" i="18"/>
  <c r="D132" i="18"/>
  <c r="C132" i="18"/>
  <c r="J131" i="18"/>
  <c r="I131" i="18"/>
  <c r="H131" i="18"/>
  <c r="G131" i="18"/>
  <c r="F131" i="18"/>
  <c r="E131" i="18"/>
  <c r="D131" i="18"/>
  <c r="C131" i="18"/>
  <c r="J130" i="18"/>
  <c r="I130" i="18"/>
  <c r="H130" i="18"/>
  <c r="G130" i="18"/>
  <c r="F130" i="18"/>
  <c r="E130" i="18"/>
  <c r="D130" i="18"/>
  <c r="C130" i="18"/>
  <c r="J129" i="18"/>
  <c r="I129" i="18"/>
  <c r="H129" i="18"/>
  <c r="G129" i="18"/>
  <c r="F129" i="18"/>
  <c r="E129" i="18"/>
  <c r="D129" i="18"/>
  <c r="C129" i="18"/>
  <c r="J128" i="18"/>
  <c r="I128" i="18"/>
  <c r="H128" i="18"/>
  <c r="G128" i="18"/>
  <c r="F128" i="18"/>
  <c r="E128" i="18"/>
  <c r="D128" i="18"/>
  <c r="C128" i="18"/>
  <c r="J133" i="17"/>
  <c r="I133" i="17"/>
  <c r="H133" i="17"/>
  <c r="G133" i="17"/>
  <c r="F133" i="17"/>
  <c r="E133" i="17"/>
  <c r="D133" i="17"/>
  <c r="C133" i="17"/>
  <c r="J132" i="17"/>
  <c r="I132" i="17"/>
  <c r="H132" i="17"/>
  <c r="G132" i="17"/>
  <c r="F132" i="17"/>
  <c r="E132" i="17"/>
  <c r="D132" i="17"/>
  <c r="C132" i="17"/>
  <c r="J131" i="17"/>
  <c r="I131" i="17"/>
  <c r="H131" i="17"/>
  <c r="G131" i="17"/>
  <c r="F131" i="17"/>
  <c r="E131" i="17"/>
  <c r="D131" i="17"/>
  <c r="C131" i="17"/>
  <c r="J130" i="17"/>
  <c r="I130" i="17"/>
  <c r="H130" i="17"/>
  <c r="G130" i="17"/>
  <c r="F130" i="17"/>
  <c r="E130" i="17"/>
  <c r="D130" i="17"/>
  <c r="C130" i="17"/>
  <c r="J129" i="17"/>
  <c r="I129" i="17"/>
  <c r="H129" i="17"/>
  <c r="G129" i="17"/>
  <c r="F129" i="17"/>
  <c r="E129" i="17"/>
  <c r="D129" i="17"/>
  <c r="C129" i="17"/>
  <c r="J128" i="17"/>
  <c r="I128" i="17"/>
  <c r="H128" i="17"/>
  <c r="G128" i="17"/>
  <c r="F128" i="17"/>
  <c r="E128" i="17"/>
  <c r="D128" i="17"/>
  <c r="C128" i="17"/>
  <c r="J133" i="15"/>
  <c r="I133" i="15"/>
  <c r="H133" i="15"/>
  <c r="G133" i="15"/>
  <c r="F133" i="15"/>
  <c r="E133" i="15"/>
  <c r="D133" i="15"/>
  <c r="C133" i="15"/>
  <c r="J132" i="15"/>
  <c r="I132" i="15"/>
  <c r="H132" i="15"/>
  <c r="G132" i="15"/>
  <c r="F132" i="15"/>
  <c r="E132" i="15"/>
  <c r="D132" i="15"/>
  <c r="C132" i="15"/>
  <c r="J131" i="15"/>
  <c r="I131" i="15"/>
  <c r="H131" i="15"/>
  <c r="G131" i="15"/>
  <c r="F131" i="15"/>
  <c r="E131" i="15"/>
  <c r="D131" i="15"/>
  <c r="C131" i="15"/>
  <c r="J130" i="15"/>
  <c r="I130" i="15"/>
  <c r="H130" i="15"/>
  <c r="G130" i="15"/>
  <c r="F130" i="15"/>
  <c r="E130" i="15"/>
  <c r="D130" i="15"/>
  <c r="C130" i="15"/>
  <c r="J129" i="15"/>
  <c r="I129" i="15"/>
  <c r="H129" i="15"/>
  <c r="G129" i="15"/>
  <c r="F129" i="15"/>
  <c r="E129" i="15"/>
  <c r="D129" i="15"/>
  <c r="C129" i="15"/>
  <c r="J128" i="15"/>
  <c r="I128" i="15"/>
  <c r="H128" i="15"/>
  <c r="G128" i="15"/>
  <c r="F128" i="15"/>
  <c r="E128" i="15"/>
  <c r="D128" i="15"/>
  <c r="C128" i="15"/>
  <c r="J133" i="14"/>
  <c r="I133" i="14"/>
  <c r="H133" i="14"/>
  <c r="G133" i="14"/>
  <c r="F133" i="14"/>
  <c r="E133" i="14"/>
  <c r="D133" i="14"/>
  <c r="C133" i="14"/>
  <c r="J132" i="14"/>
  <c r="I132" i="14"/>
  <c r="H132" i="14"/>
  <c r="G132" i="14"/>
  <c r="F132" i="14"/>
  <c r="E132" i="14"/>
  <c r="D132" i="14"/>
  <c r="C132" i="14"/>
  <c r="J131" i="14"/>
  <c r="I131" i="14"/>
  <c r="H131" i="14"/>
  <c r="G131" i="14"/>
  <c r="F131" i="14"/>
  <c r="E131" i="14"/>
  <c r="D131" i="14"/>
  <c r="C131" i="14"/>
  <c r="J130" i="14"/>
  <c r="I130" i="14"/>
  <c r="H130" i="14"/>
  <c r="G130" i="14"/>
  <c r="F130" i="14"/>
  <c r="E130" i="14"/>
  <c r="D130" i="14"/>
  <c r="C130" i="14"/>
  <c r="J129" i="14"/>
  <c r="I129" i="14"/>
  <c r="H129" i="14"/>
  <c r="G129" i="14"/>
  <c r="F129" i="14"/>
  <c r="E129" i="14"/>
  <c r="D129" i="14"/>
  <c r="C129" i="14"/>
  <c r="J128" i="14"/>
  <c r="I128" i="14"/>
  <c r="H128" i="14"/>
  <c r="G128" i="14"/>
  <c r="F128" i="14"/>
  <c r="E128" i="14"/>
  <c r="D128" i="14"/>
  <c r="C128" i="14"/>
  <c r="J133" i="13"/>
  <c r="I133" i="13"/>
  <c r="H133" i="13"/>
  <c r="G133" i="13"/>
  <c r="F133" i="13"/>
  <c r="E133" i="13"/>
  <c r="D133" i="13"/>
  <c r="C133" i="13"/>
  <c r="J132" i="13"/>
  <c r="I132" i="13"/>
  <c r="H132" i="13"/>
  <c r="G132" i="13"/>
  <c r="F132" i="13"/>
  <c r="E132" i="13"/>
  <c r="D132" i="13"/>
  <c r="C132" i="13"/>
  <c r="J131" i="13"/>
  <c r="I131" i="13"/>
  <c r="H131" i="13"/>
  <c r="G131" i="13"/>
  <c r="F131" i="13"/>
  <c r="E131" i="13"/>
  <c r="D131" i="13"/>
  <c r="C131" i="13"/>
  <c r="J130" i="13"/>
  <c r="I130" i="13"/>
  <c r="H130" i="13"/>
  <c r="G130" i="13"/>
  <c r="F130" i="13"/>
  <c r="E130" i="13"/>
  <c r="D130" i="13"/>
  <c r="C130" i="13"/>
  <c r="J129" i="13"/>
  <c r="I129" i="13"/>
  <c r="H129" i="13"/>
  <c r="G129" i="13"/>
  <c r="F129" i="13"/>
  <c r="E129" i="13"/>
  <c r="D129" i="13"/>
  <c r="C129" i="13"/>
  <c r="J128" i="13"/>
  <c r="I128" i="13"/>
  <c r="H128" i="13"/>
  <c r="G128" i="13"/>
  <c r="F128" i="13"/>
  <c r="E128" i="13"/>
  <c r="D128" i="13"/>
  <c r="C128" i="13"/>
  <c r="J133" i="12"/>
  <c r="I133" i="12"/>
  <c r="H133" i="12"/>
  <c r="G133" i="12"/>
  <c r="F133" i="12"/>
  <c r="E133" i="12"/>
  <c r="D133" i="12"/>
  <c r="C133" i="12"/>
  <c r="J132" i="12"/>
  <c r="I132" i="12"/>
  <c r="H132" i="12"/>
  <c r="G132" i="12"/>
  <c r="F132" i="12"/>
  <c r="E132" i="12"/>
  <c r="D132" i="12"/>
  <c r="C132" i="12"/>
  <c r="J131" i="12"/>
  <c r="I131" i="12"/>
  <c r="H131" i="12"/>
  <c r="G131" i="12"/>
  <c r="F131" i="12"/>
  <c r="E131" i="12"/>
  <c r="D131" i="12"/>
  <c r="C131" i="12"/>
  <c r="J130" i="12"/>
  <c r="I130" i="12"/>
  <c r="H130" i="12"/>
  <c r="G130" i="12"/>
  <c r="F130" i="12"/>
  <c r="E130" i="12"/>
  <c r="D130" i="12"/>
  <c r="C130" i="12"/>
  <c r="J129" i="12"/>
  <c r="I129" i="12"/>
  <c r="H129" i="12"/>
  <c r="G129" i="12"/>
  <c r="F129" i="12"/>
  <c r="E129" i="12"/>
  <c r="D129" i="12"/>
  <c r="C129" i="12"/>
  <c r="J128" i="12"/>
  <c r="I128" i="12"/>
  <c r="H128" i="12"/>
  <c r="G128" i="12"/>
  <c r="F128" i="12"/>
  <c r="E128" i="12"/>
  <c r="D128" i="12"/>
  <c r="C128" i="12"/>
  <c r="J133" i="16"/>
  <c r="I133" i="16"/>
  <c r="H133" i="16"/>
  <c r="G133" i="16"/>
  <c r="F133" i="16"/>
  <c r="E133" i="16"/>
  <c r="D133" i="16"/>
  <c r="C133" i="16"/>
  <c r="J132" i="16"/>
  <c r="I132" i="16"/>
  <c r="H132" i="16"/>
  <c r="G132" i="16"/>
  <c r="F132" i="16"/>
  <c r="E132" i="16"/>
  <c r="D132" i="16"/>
  <c r="C132" i="16"/>
  <c r="J131" i="16"/>
  <c r="I131" i="16"/>
  <c r="H131" i="16"/>
  <c r="G131" i="16"/>
  <c r="F131" i="16"/>
  <c r="E131" i="16"/>
  <c r="D131" i="16"/>
  <c r="C131" i="16"/>
  <c r="J130" i="16"/>
  <c r="I130" i="16"/>
  <c r="H130" i="16"/>
  <c r="G130" i="16"/>
  <c r="F130" i="16"/>
  <c r="E130" i="16"/>
  <c r="D130" i="16"/>
  <c r="C130" i="16"/>
  <c r="J129" i="16"/>
  <c r="I129" i="16"/>
  <c r="H129" i="16"/>
  <c r="G129" i="16"/>
  <c r="F129" i="16"/>
  <c r="E129" i="16"/>
  <c r="D129" i="16"/>
  <c r="C129" i="16"/>
  <c r="J128" i="16"/>
  <c r="I128" i="16"/>
  <c r="H128" i="16"/>
  <c r="G128" i="16"/>
  <c r="F128" i="16"/>
  <c r="E128" i="16"/>
  <c r="D128" i="16"/>
  <c r="C128" i="16"/>
  <c r="J133" i="10"/>
  <c r="I133" i="10"/>
  <c r="H133" i="10"/>
  <c r="G133" i="10"/>
  <c r="F133" i="10"/>
  <c r="E133" i="10"/>
  <c r="D133" i="10"/>
  <c r="C133" i="10"/>
  <c r="J132" i="10"/>
  <c r="I132" i="10"/>
  <c r="H132" i="10"/>
  <c r="G132" i="10"/>
  <c r="F132" i="10"/>
  <c r="E132" i="10"/>
  <c r="D132" i="10"/>
  <c r="C132" i="10"/>
  <c r="J131" i="10"/>
  <c r="I131" i="10"/>
  <c r="H131" i="10"/>
  <c r="G131" i="10"/>
  <c r="F131" i="10"/>
  <c r="E131" i="10"/>
  <c r="D131" i="10"/>
  <c r="C131" i="10"/>
  <c r="J130" i="10"/>
  <c r="I130" i="10"/>
  <c r="H130" i="10"/>
  <c r="G130" i="10"/>
  <c r="F130" i="10"/>
  <c r="E130" i="10"/>
  <c r="D130" i="10"/>
  <c r="C130" i="10"/>
  <c r="J129" i="10"/>
  <c r="I129" i="10"/>
  <c r="H129" i="10"/>
  <c r="G129" i="10"/>
  <c r="F129" i="10"/>
  <c r="E129" i="10"/>
  <c r="D129" i="10"/>
  <c r="C129" i="10"/>
  <c r="J128" i="10"/>
  <c r="I128" i="10"/>
  <c r="H128" i="10"/>
  <c r="G128" i="10"/>
  <c r="F128" i="10"/>
  <c r="E128" i="10"/>
  <c r="D128" i="10"/>
  <c r="C128" i="10"/>
  <c r="J133" i="9"/>
  <c r="I133" i="9"/>
  <c r="H133" i="9"/>
  <c r="G133" i="9"/>
  <c r="F133" i="9"/>
  <c r="E133" i="9"/>
  <c r="D133" i="9"/>
  <c r="C133" i="9"/>
  <c r="J132" i="9"/>
  <c r="I132" i="9"/>
  <c r="H132" i="9"/>
  <c r="G132" i="9"/>
  <c r="F132" i="9"/>
  <c r="E132" i="9"/>
  <c r="D132" i="9"/>
  <c r="C132" i="9"/>
  <c r="J131" i="9"/>
  <c r="I131" i="9"/>
  <c r="H131" i="9"/>
  <c r="G131" i="9"/>
  <c r="F131" i="9"/>
  <c r="E131" i="9"/>
  <c r="D131" i="9"/>
  <c r="C131" i="9"/>
  <c r="J130" i="9"/>
  <c r="I130" i="9"/>
  <c r="H130" i="9"/>
  <c r="G130" i="9"/>
  <c r="F130" i="9"/>
  <c r="E130" i="9"/>
  <c r="D130" i="9"/>
  <c r="C130" i="9"/>
  <c r="J129" i="9"/>
  <c r="I129" i="9"/>
  <c r="H129" i="9"/>
  <c r="G129" i="9"/>
  <c r="F129" i="9"/>
  <c r="E129" i="9"/>
  <c r="D129" i="9"/>
  <c r="C129" i="9"/>
  <c r="J128" i="9"/>
  <c r="I128" i="9"/>
  <c r="H128" i="9"/>
  <c r="G128" i="9"/>
  <c r="F128" i="9"/>
  <c r="E128" i="9"/>
  <c r="D128" i="9"/>
  <c r="C128" i="9"/>
  <c r="J133" i="8"/>
  <c r="I133" i="8"/>
  <c r="H133" i="8"/>
  <c r="G133" i="8"/>
  <c r="F133" i="8"/>
  <c r="E133" i="8"/>
  <c r="D133" i="8"/>
  <c r="C133" i="8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J128" i="8"/>
  <c r="I128" i="8"/>
  <c r="H128" i="8"/>
  <c r="G128" i="8"/>
  <c r="F128" i="8"/>
  <c r="E128" i="8"/>
  <c r="D128" i="8"/>
  <c r="C128" i="8"/>
  <c r="J133" i="7"/>
  <c r="I133" i="7"/>
  <c r="H133" i="7"/>
  <c r="G133" i="7"/>
  <c r="F133" i="7"/>
  <c r="E133" i="7"/>
  <c r="D133" i="7"/>
  <c r="C133" i="7"/>
  <c r="J132" i="7"/>
  <c r="I132" i="7"/>
  <c r="H132" i="7"/>
  <c r="G132" i="7"/>
  <c r="F132" i="7"/>
  <c r="E132" i="7"/>
  <c r="D132" i="7"/>
  <c r="C132" i="7"/>
  <c r="J131" i="7"/>
  <c r="I131" i="7"/>
  <c r="H131" i="7"/>
  <c r="G131" i="7"/>
  <c r="F131" i="7"/>
  <c r="E131" i="7"/>
  <c r="D131" i="7"/>
  <c r="C131" i="7"/>
  <c r="J130" i="7"/>
  <c r="I130" i="7"/>
  <c r="H130" i="7"/>
  <c r="G130" i="7"/>
  <c r="F130" i="7"/>
  <c r="E130" i="7"/>
  <c r="D130" i="7"/>
  <c r="C130" i="7"/>
  <c r="J129" i="7"/>
  <c r="I129" i="7"/>
  <c r="H129" i="7"/>
  <c r="G129" i="7"/>
  <c r="F129" i="7"/>
  <c r="E129" i="7"/>
  <c r="D129" i="7"/>
  <c r="C129" i="7"/>
  <c r="J128" i="7"/>
  <c r="I128" i="7"/>
  <c r="H128" i="7"/>
  <c r="G128" i="7"/>
  <c r="F128" i="7"/>
  <c r="E128" i="7"/>
  <c r="D128" i="7"/>
  <c r="C128" i="7"/>
  <c r="J133" i="6"/>
  <c r="I133" i="6"/>
  <c r="H133" i="6"/>
  <c r="G133" i="6"/>
  <c r="F133" i="6"/>
  <c r="E133" i="6"/>
  <c r="D133" i="6"/>
  <c r="C133" i="6"/>
  <c r="J132" i="6"/>
  <c r="I132" i="6"/>
  <c r="H132" i="6"/>
  <c r="G132" i="6"/>
  <c r="F132" i="6"/>
  <c r="E132" i="6"/>
  <c r="D132" i="6"/>
  <c r="C132" i="6"/>
  <c r="J131" i="6"/>
  <c r="I131" i="6"/>
  <c r="H131" i="6"/>
  <c r="G131" i="6"/>
  <c r="F131" i="6"/>
  <c r="E131" i="6"/>
  <c r="D131" i="6"/>
  <c r="C131" i="6"/>
  <c r="J130" i="6"/>
  <c r="I130" i="6"/>
  <c r="H130" i="6"/>
  <c r="G130" i="6"/>
  <c r="F130" i="6"/>
  <c r="E130" i="6"/>
  <c r="D130" i="6"/>
  <c r="C130" i="6"/>
  <c r="J129" i="6"/>
  <c r="I129" i="6"/>
  <c r="H129" i="6"/>
  <c r="G129" i="6"/>
  <c r="F129" i="6"/>
  <c r="E129" i="6"/>
  <c r="D129" i="6"/>
  <c r="C129" i="6"/>
  <c r="J128" i="6"/>
  <c r="I128" i="6"/>
  <c r="H128" i="6"/>
  <c r="G128" i="6"/>
  <c r="F128" i="6"/>
  <c r="E128" i="6"/>
  <c r="D128" i="6"/>
  <c r="C128" i="6"/>
  <c r="J133" i="1"/>
  <c r="I133" i="1"/>
  <c r="H133" i="1"/>
  <c r="G133" i="1"/>
  <c r="F133" i="1"/>
  <c r="E133" i="1"/>
  <c r="D133" i="1"/>
  <c r="C133" i="1"/>
  <c r="J132" i="1"/>
  <c r="I132" i="1"/>
  <c r="H132" i="1"/>
  <c r="G132" i="1"/>
  <c r="F132" i="1"/>
  <c r="E132" i="1"/>
  <c r="D132" i="1"/>
  <c r="C132" i="1"/>
  <c r="J131" i="1"/>
  <c r="I131" i="1"/>
  <c r="H131" i="1"/>
  <c r="G131" i="1"/>
  <c r="F131" i="1"/>
  <c r="E131" i="1"/>
  <c r="D131" i="1"/>
  <c r="C131" i="1"/>
  <c r="J130" i="1"/>
  <c r="I130" i="1"/>
  <c r="H130" i="1"/>
  <c r="G130" i="1"/>
  <c r="F130" i="1"/>
  <c r="E130" i="1"/>
  <c r="D130" i="1"/>
  <c r="C130" i="1"/>
  <c r="J129" i="1"/>
  <c r="I129" i="1"/>
  <c r="H129" i="1"/>
  <c r="G129" i="1"/>
  <c r="F129" i="1"/>
  <c r="E129" i="1"/>
  <c r="D129" i="1"/>
  <c r="C129" i="1"/>
  <c r="J128" i="1"/>
  <c r="I128" i="1"/>
  <c r="H128" i="1"/>
  <c r="G128" i="1"/>
  <c r="F128" i="1"/>
  <c r="E128" i="1"/>
  <c r="D128" i="1"/>
  <c r="C128" i="1"/>
  <c r="D114" i="22"/>
  <c r="C114" i="22"/>
  <c r="D113" i="22"/>
  <c r="C113" i="22"/>
  <c r="D112" i="22"/>
  <c r="C112" i="22"/>
  <c r="D114" i="21"/>
  <c r="C114" i="21"/>
  <c r="D113" i="21"/>
  <c r="C113" i="21"/>
  <c r="D112" i="21"/>
  <c r="C112" i="21"/>
  <c r="D114" i="20"/>
  <c r="C114" i="20"/>
  <c r="D113" i="20"/>
  <c r="C113" i="20"/>
  <c r="D112" i="20"/>
  <c r="C112" i="20"/>
  <c r="D114" i="19"/>
  <c r="C114" i="19"/>
  <c r="D113" i="19"/>
  <c r="C113" i="19"/>
  <c r="D112" i="19"/>
  <c r="C112" i="19"/>
  <c r="D114" i="18"/>
  <c r="C114" i="18"/>
  <c r="D113" i="18"/>
  <c r="C113" i="18"/>
  <c r="D112" i="18"/>
  <c r="C112" i="18"/>
  <c r="D114" i="17"/>
  <c r="C114" i="17"/>
  <c r="D113" i="17"/>
  <c r="C113" i="17"/>
  <c r="D112" i="17"/>
  <c r="C112" i="17"/>
  <c r="D114" i="15"/>
  <c r="C114" i="15"/>
  <c r="D113" i="15"/>
  <c r="C113" i="15"/>
  <c r="D112" i="15"/>
  <c r="C112" i="15"/>
  <c r="D114" i="14"/>
  <c r="C114" i="14"/>
  <c r="D113" i="14"/>
  <c r="C113" i="14"/>
  <c r="D112" i="14"/>
  <c r="C112" i="14"/>
  <c r="D114" i="13"/>
  <c r="C114" i="13"/>
  <c r="D113" i="13"/>
  <c r="C113" i="13"/>
  <c r="D112" i="13"/>
  <c r="C112" i="13"/>
  <c r="D114" i="12"/>
  <c r="C114" i="12"/>
  <c r="D113" i="12"/>
  <c r="C113" i="12"/>
  <c r="D112" i="12"/>
  <c r="C112" i="12"/>
  <c r="D114" i="16"/>
  <c r="C114" i="16"/>
  <c r="D113" i="16"/>
  <c r="C113" i="16"/>
  <c r="D112" i="16"/>
  <c r="C112" i="16"/>
  <c r="D114" i="10"/>
  <c r="C114" i="10"/>
  <c r="D113" i="10"/>
  <c r="C113" i="10"/>
  <c r="D112" i="10"/>
  <c r="C112" i="10"/>
  <c r="D114" i="9"/>
  <c r="C114" i="9"/>
  <c r="D113" i="9"/>
  <c r="C113" i="9"/>
  <c r="D112" i="9"/>
  <c r="C112" i="9"/>
  <c r="D114" i="8"/>
  <c r="C114" i="8"/>
  <c r="D113" i="8"/>
  <c r="C113" i="8"/>
  <c r="D112" i="8"/>
  <c r="C112" i="8"/>
  <c r="D114" i="7"/>
  <c r="C114" i="7"/>
  <c r="D113" i="7"/>
  <c r="C113" i="7"/>
  <c r="D112" i="7"/>
  <c r="C112" i="7"/>
  <c r="D114" i="6"/>
  <c r="C114" i="6"/>
  <c r="D113" i="6"/>
  <c r="C113" i="6"/>
  <c r="D112" i="6"/>
  <c r="C112" i="6"/>
  <c r="D114" i="1"/>
  <c r="C114" i="1"/>
  <c r="D113" i="1"/>
  <c r="C113" i="1"/>
  <c r="D112" i="1"/>
  <c r="C112" i="1"/>
  <c r="D102" i="22"/>
  <c r="D105" i="22" s="1"/>
  <c r="C102" i="22"/>
  <c r="C105" i="22" s="1"/>
  <c r="D101" i="22"/>
  <c r="D104" i="22" s="1"/>
  <c r="C101" i="22"/>
  <c r="C104" i="22" s="1"/>
  <c r="D100" i="22"/>
  <c r="C100" i="22"/>
  <c r="D102" i="21"/>
  <c r="D105" i="21" s="1"/>
  <c r="C102" i="21"/>
  <c r="C105" i="21" s="1"/>
  <c r="D101" i="21"/>
  <c r="D104" i="21" s="1"/>
  <c r="C101" i="21"/>
  <c r="C104" i="21" s="1"/>
  <c r="D100" i="21"/>
  <c r="C100" i="21"/>
  <c r="D102" i="20"/>
  <c r="D105" i="20" s="1"/>
  <c r="C102" i="20"/>
  <c r="C105" i="20" s="1"/>
  <c r="D101" i="20"/>
  <c r="D104" i="20" s="1"/>
  <c r="C101" i="20"/>
  <c r="C104" i="20" s="1"/>
  <c r="D100" i="20"/>
  <c r="C100" i="20"/>
  <c r="D102" i="19"/>
  <c r="D105" i="19" s="1"/>
  <c r="C102" i="19"/>
  <c r="C105" i="19" s="1"/>
  <c r="D101" i="19"/>
  <c r="D104" i="19" s="1"/>
  <c r="C101" i="19"/>
  <c r="C104" i="19" s="1"/>
  <c r="D100" i="19"/>
  <c r="C100" i="19"/>
  <c r="D102" i="18"/>
  <c r="D105" i="18" s="1"/>
  <c r="C102" i="18"/>
  <c r="C105" i="18" s="1"/>
  <c r="D101" i="18"/>
  <c r="D104" i="18" s="1"/>
  <c r="C101" i="18"/>
  <c r="C104" i="18" s="1"/>
  <c r="D100" i="18"/>
  <c r="C100" i="18"/>
  <c r="D102" i="17"/>
  <c r="D105" i="17" s="1"/>
  <c r="C102" i="17"/>
  <c r="C105" i="17" s="1"/>
  <c r="D101" i="17"/>
  <c r="D104" i="17" s="1"/>
  <c r="C101" i="17"/>
  <c r="C104" i="17" s="1"/>
  <c r="D100" i="17"/>
  <c r="C100" i="17"/>
  <c r="D102" i="15"/>
  <c r="D105" i="15" s="1"/>
  <c r="C102" i="15"/>
  <c r="C105" i="15" s="1"/>
  <c r="D101" i="15"/>
  <c r="D104" i="15" s="1"/>
  <c r="C101" i="15"/>
  <c r="C104" i="15" s="1"/>
  <c r="D100" i="15"/>
  <c r="C100" i="15"/>
  <c r="D102" i="14"/>
  <c r="D105" i="14" s="1"/>
  <c r="C102" i="14"/>
  <c r="C105" i="14" s="1"/>
  <c r="D101" i="14"/>
  <c r="D104" i="14" s="1"/>
  <c r="C101" i="14"/>
  <c r="C104" i="14" s="1"/>
  <c r="D100" i="14"/>
  <c r="C100" i="14"/>
  <c r="D102" i="13"/>
  <c r="D105" i="13" s="1"/>
  <c r="C102" i="13"/>
  <c r="C105" i="13" s="1"/>
  <c r="D101" i="13"/>
  <c r="D104" i="13" s="1"/>
  <c r="C101" i="13"/>
  <c r="C104" i="13" s="1"/>
  <c r="D100" i="13"/>
  <c r="C100" i="13"/>
  <c r="D102" i="12"/>
  <c r="D105" i="12" s="1"/>
  <c r="C102" i="12"/>
  <c r="C105" i="12" s="1"/>
  <c r="D101" i="12"/>
  <c r="D104" i="12" s="1"/>
  <c r="C101" i="12"/>
  <c r="C104" i="12" s="1"/>
  <c r="D100" i="12"/>
  <c r="C100" i="12"/>
  <c r="D102" i="16"/>
  <c r="D105" i="16" s="1"/>
  <c r="C102" i="16"/>
  <c r="C105" i="16" s="1"/>
  <c r="D101" i="16"/>
  <c r="D104" i="16" s="1"/>
  <c r="C101" i="16"/>
  <c r="C104" i="16" s="1"/>
  <c r="D100" i="16"/>
  <c r="C100" i="16"/>
  <c r="D102" i="10"/>
  <c r="D105" i="10" s="1"/>
  <c r="C102" i="10"/>
  <c r="C105" i="10" s="1"/>
  <c r="D101" i="10"/>
  <c r="D104" i="10" s="1"/>
  <c r="C101" i="10"/>
  <c r="C104" i="10" s="1"/>
  <c r="D100" i="10"/>
  <c r="C100" i="10"/>
  <c r="D102" i="9"/>
  <c r="D105" i="9" s="1"/>
  <c r="C102" i="9"/>
  <c r="C105" i="9" s="1"/>
  <c r="D101" i="9"/>
  <c r="D104" i="9" s="1"/>
  <c r="C101" i="9"/>
  <c r="C104" i="9" s="1"/>
  <c r="D100" i="9"/>
  <c r="C100" i="9"/>
  <c r="D102" i="8"/>
  <c r="D105" i="8" s="1"/>
  <c r="C102" i="8"/>
  <c r="C105" i="8" s="1"/>
  <c r="D101" i="8"/>
  <c r="D104" i="8" s="1"/>
  <c r="C101" i="8"/>
  <c r="C104" i="8" s="1"/>
  <c r="D100" i="8"/>
  <c r="C100" i="8"/>
  <c r="D102" i="7"/>
  <c r="D105" i="7" s="1"/>
  <c r="C102" i="7"/>
  <c r="C105" i="7" s="1"/>
  <c r="D101" i="7"/>
  <c r="D104" i="7" s="1"/>
  <c r="C101" i="7"/>
  <c r="C104" i="7" s="1"/>
  <c r="D100" i="7"/>
  <c r="C100" i="7"/>
  <c r="D102" i="6"/>
  <c r="D105" i="6" s="1"/>
  <c r="C102" i="6"/>
  <c r="C105" i="6" s="1"/>
  <c r="D101" i="6"/>
  <c r="D104" i="6" s="1"/>
  <c r="C101" i="6"/>
  <c r="C104" i="6" s="1"/>
  <c r="D100" i="6"/>
  <c r="C100" i="6"/>
  <c r="D102" i="1"/>
  <c r="D105" i="1" s="1"/>
  <c r="C102" i="1"/>
  <c r="C105" i="1" s="1"/>
  <c r="D101" i="1"/>
  <c r="D104" i="1" s="1"/>
  <c r="C101" i="1"/>
  <c r="C104" i="1" s="1"/>
  <c r="D100" i="1"/>
  <c r="C100" i="1"/>
  <c r="D92" i="22"/>
  <c r="C92" i="22"/>
  <c r="D91" i="22"/>
  <c r="C91" i="22"/>
  <c r="D90" i="22"/>
  <c r="C90" i="22"/>
  <c r="D92" i="21"/>
  <c r="C92" i="21"/>
  <c r="D91" i="21"/>
  <c r="C91" i="21"/>
  <c r="D90" i="21"/>
  <c r="C90" i="21"/>
  <c r="D92" i="20"/>
  <c r="C92" i="20"/>
  <c r="D91" i="20"/>
  <c r="C91" i="20"/>
  <c r="D90" i="20"/>
  <c r="C90" i="20"/>
  <c r="D92" i="19"/>
  <c r="C92" i="19"/>
  <c r="D91" i="19"/>
  <c r="C91" i="19"/>
  <c r="D90" i="19"/>
  <c r="C90" i="19"/>
  <c r="D92" i="18"/>
  <c r="C92" i="18"/>
  <c r="D91" i="18"/>
  <c r="C91" i="18"/>
  <c r="D90" i="18"/>
  <c r="C90" i="18"/>
  <c r="D92" i="17"/>
  <c r="C92" i="17"/>
  <c r="D91" i="17"/>
  <c r="C91" i="17"/>
  <c r="D90" i="17"/>
  <c r="C90" i="17"/>
  <c r="D92" i="15"/>
  <c r="C92" i="15"/>
  <c r="D91" i="15"/>
  <c r="C91" i="15"/>
  <c r="D90" i="15"/>
  <c r="C90" i="15"/>
  <c r="D92" i="14"/>
  <c r="C92" i="14"/>
  <c r="D91" i="14"/>
  <c r="C91" i="14"/>
  <c r="D90" i="14"/>
  <c r="C90" i="14"/>
  <c r="D92" i="13"/>
  <c r="C92" i="13"/>
  <c r="D91" i="13"/>
  <c r="C91" i="13"/>
  <c r="D90" i="13"/>
  <c r="C90" i="13"/>
  <c r="D92" i="12"/>
  <c r="C92" i="12"/>
  <c r="D91" i="12"/>
  <c r="C91" i="12"/>
  <c r="D90" i="12"/>
  <c r="C90" i="12"/>
  <c r="D92" i="16"/>
  <c r="C92" i="16"/>
  <c r="D91" i="16"/>
  <c r="C91" i="16"/>
  <c r="D90" i="16"/>
  <c r="C90" i="16"/>
  <c r="D92" i="10"/>
  <c r="C92" i="10"/>
  <c r="D91" i="10"/>
  <c r="C91" i="10"/>
  <c r="D90" i="10"/>
  <c r="C90" i="10"/>
  <c r="D92" i="9"/>
  <c r="C92" i="9"/>
  <c r="D91" i="9"/>
  <c r="C91" i="9"/>
  <c r="D90" i="9"/>
  <c r="C90" i="9"/>
  <c r="D92" i="8"/>
  <c r="C92" i="8"/>
  <c r="D91" i="8"/>
  <c r="C91" i="8"/>
  <c r="D90" i="8"/>
  <c r="C90" i="8"/>
  <c r="D92" i="7"/>
  <c r="C92" i="7"/>
  <c r="D91" i="7"/>
  <c r="C91" i="7"/>
  <c r="D90" i="7"/>
  <c r="C90" i="7"/>
  <c r="D92" i="6"/>
  <c r="C92" i="6"/>
  <c r="D91" i="6"/>
  <c r="C91" i="6"/>
  <c r="D90" i="6"/>
  <c r="C90" i="6"/>
  <c r="D92" i="1"/>
  <c r="C92" i="1"/>
  <c r="D91" i="1"/>
  <c r="C91" i="1"/>
  <c r="D90" i="1"/>
  <c r="C90" i="1"/>
  <c r="D77" i="22"/>
  <c r="C77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77" i="21"/>
  <c r="C77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77" i="20"/>
  <c r="C77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77" i="19"/>
  <c r="C77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C70" i="19"/>
  <c r="D77" i="18"/>
  <c r="C77" i="18"/>
  <c r="D76" i="18"/>
  <c r="C76" i="18"/>
  <c r="D75" i="18"/>
  <c r="C75" i="18"/>
  <c r="D74" i="18"/>
  <c r="C74" i="18"/>
  <c r="D73" i="18"/>
  <c r="C73" i="18"/>
  <c r="D72" i="18"/>
  <c r="C72" i="18"/>
  <c r="D71" i="18"/>
  <c r="C71" i="18"/>
  <c r="D70" i="18"/>
  <c r="C70" i="18"/>
  <c r="D77" i="17"/>
  <c r="C77" i="17"/>
  <c r="D76" i="17"/>
  <c r="C76" i="17"/>
  <c r="D75" i="17"/>
  <c r="C75" i="17"/>
  <c r="D74" i="17"/>
  <c r="C74" i="17"/>
  <c r="D73" i="17"/>
  <c r="C73" i="17"/>
  <c r="D72" i="17"/>
  <c r="C72" i="17"/>
  <c r="D71" i="17"/>
  <c r="C71" i="17"/>
  <c r="D70" i="17"/>
  <c r="C70" i="17"/>
  <c r="D77" i="15"/>
  <c r="C77" i="15"/>
  <c r="D76" i="15"/>
  <c r="C76" i="15"/>
  <c r="D75" i="15"/>
  <c r="C75" i="15"/>
  <c r="D74" i="15"/>
  <c r="C74" i="15"/>
  <c r="D73" i="15"/>
  <c r="C73" i="15"/>
  <c r="D72" i="15"/>
  <c r="C72" i="15"/>
  <c r="D71" i="15"/>
  <c r="C71" i="15"/>
  <c r="D70" i="15"/>
  <c r="C70" i="15"/>
  <c r="D77" i="14"/>
  <c r="C77" i="14"/>
  <c r="D76" i="14"/>
  <c r="C76" i="14"/>
  <c r="D75" i="14"/>
  <c r="C75" i="14"/>
  <c r="D74" i="14"/>
  <c r="C74" i="14"/>
  <c r="D73" i="14"/>
  <c r="C73" i="14"/>
  <c r="D72" i="14"/>
  <c r="C72" i="14"/>
  <c r="D71" i="14"/>
  <c r="C71" i="14"/>
  <c r="D70" i="14"/>
  <c r="C70" i="14"/>
  <c r="D77" i="13"/>
  <c r="C77" i="13"/>
  <c r="D76" i="13"/>
  <c r="C76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77" i="12"/>
  <c r="C77" i="12"/>
  <c r="D76" i="12"/>
  <c r="C76" i="12"/>
  <c r="D75" i="12"/>
  <c r="C75" i="12"/>
  <c r="D74" i="12"/>
  <c r="C74" i="12"/>
  <c r="D73" i="12"/>
  <c r="C73" i="12"/>
  <c r="D72" i="12"/>
  <c r="C72" i="12"/>
  <c r="D71" i="12"/>
  <c r="C71" i="12"/>
  <c r="D70" i="12"/>
  <c r="C70" i="12"/>
  <c r="D77" i="16"/>
  <c r="C77" i="16"/>
  <c r="D76" i="16"/>
  <c r="C76" i="16"/>
  <c r="D75" i="16"/>
  <c r="C75" i="16"/>
  <c r="D74" i="16"/>
  <c r="C74" i="16"/>
  <c r="D73" i="16"/>
  <c r="C73" i="16"/>
  <c r="D72" i="16"/>
  <c r="C72" i="16"/>
  <c r="D71" i="16"/>
  <c r="C71" i="16"/>
  <c r="D70" i="16"/>
  <c r="C70" i="16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77" i="9"/>
  <c r="C77" i="9"/>
  <c r="D76" i="9"/>
  <c r="C76" i="9"/>
  <c r="D75" i="9"/>
  <c r="C75" i="9"/>
  <c r="D74" i="9"/>
  <c r="C74" i="9"/>
  <c r="D73" i="9"/>
  <c r="C73" i="9"/>
  <c r="D72" i="9"/>
  <c r="C72" i="9"/>
  <c r="D71" i="9"/>
  <c r="C71" i="9"/>
  <c r="D70" i="9"/>
  <c r="C70" i="9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0" i="22"/>
  <c r="D63" i="22" s="1"/>
  <c r="C60" i="22"/>
  <c r="C63" i="22" s="1"/>
  <c r="D59" i="22"/>
  <c r="D62" i="22" s="1"/>
  <c r="C59" i="22"/>
  <c r="C62" i="22" s="1"/>
  <c r="D58" i="22"/>
  <c r="C58" i="22"/>
  <c r="D60" i="21"/>
  <c r="D63" i="21" s="1"/>
  <c r="C60" i="21"/>
  <c r="C63" i="21" s="1"/>
  <c r="D59" i="21"/>
  <c r="D62" i="21" s="1"/>
  <c r="C59" i="21"/>
  <c r="C62" i="21" s="1"/>
  <c r="D58" i="21"/>
  <c r="C58" i="21"/>
  <c r="D60" i="20"/>
  <c r="D63" i="20" s="1"/>
  <c r="C60" i="20"/>
  <c r="C63" i="20" s="1"/>
  <c r="D59" i="20"/>
  <c r="D62" i="20" s="1"/>
  <c r="C59" i="20"/>
  <c r="C62" i="20" s="1"/>
  <c r="D58" i="20"/>
  <c r="C58" i="20"/>
  <c r="D60" i="19"/>
  <c r="D63" i="19" s="1"/>
  <c r="C60" i="19"/>
  <c r="C63" i="19" s="1"/>
  <c r="D59" i="19"/>
  <c r="D62" i="19" s="1"/>
  <c r="C59" i="19"/>
  <c r="C62" i="19" s="1"/>
  <c r="D58" i="19"/>
  <c r="C58" i="19"/>
  <c r="D60" i="18"/>
  <c r="D63" i="18" s="1"/>
  <c r="C60" i="18"/>
  <c r="C63" i="18" s="1"/>
  <c r="D59" i="18"/>
  <c r="D62" i="18" s="1"/>
  <c r="C59" i="18"/>
  <c r="C62" i="18" s="1"/>
  <c r="D58" i="18"/>
  <c r="C58" i="18"/>
  <c r="D60" i="17"/>
  <c r="D63" i="17" s="1"/>
  <c r="C60" i="17"/>
  <c r="C63" i="17" s="1"/>
  <c r="D59" i="17"/>
  <c r="D62" i="17" s="1"/>
  <c r="C59" i="17"/>
  <c r="C62" i="17" s="1"/>
  <c r="D58" i="17"/>
  <c r="C58" i="17"/>
  <c r="D60" i="15"/>
  <c r="D63" i="15" s="1"/>
  <c r="C60" i="15"/>
  <c r="C63" i="15" s="1"/>
  <c r="D59" i="15"/>
  <c r="D62" i="15" s="1"/>
  <c r="C59" i="15"/>
  <c r="C62" i="15" s="1"/>
  <c r="D58" i="15"/>
  <c r="C58" i="15"/>
  <c r="D60" i="14"/>
  <c r="D63" i="14" s="1"/>
  <c r="C60" i="14"/>
  <c r="C63" i="14" s="1"/>
  <c r="D59" i="14"/>
  <c r="D62" i="14" s="1"/>
  <c r="C59" i="14"/>
  <c r="C62" i="14" s="1"/>
  <c r="D58" i="14"/>
  <c r="C58" i="14"/>
  <c r="D60" i="13"/>
  <c r="D63" i="13" s="1"/>
  <c r="C60" i="13"/>
  <c r="C63" i="13" s="1"/>
  <c r="D59" i="13"/>
  <c r="D62" i="13" s="1"/>
  <c r="C59" i="13"/>
  <c r="C62" i="13" s="1"/>
  <c r="D58" i="13"/>
  <c r="C58" i="13"/>
  <c r="D60" i="12"/>
  <c r="D63" i="12" s="1"/>
  <c r="C60" i="12"/>
  <c r="C63" i="12" s="1"/>
  <c r="D59" i="12"/>
  <c r="D62" i="12" s="1"/>
  <c r="C59" i="12"/>
  <c r="C62" i="12" s="1"/>
  <c r="D58" i="12"/>
  <c r="C58" i="12"/>
  <c r="D60" i="16"/>
  <c r="D63" i="16" s="1"/>
  <c r="C60" i="16"/>
  <c r="C63" i="16" s="1"/>
  <c r="D59" i="16"/>
  <c r="D62" i="16" s="1"/>
  <c r="C59" i="16"/>
  <c r="C62" i="16" s="1"/>
  <c r="D58" i="16"/>
  <c r="C58" i="16"/>
  <c r="D60" i="10"/>
  <c r="D63" i="10" s="1"/>
  <c r="C60" i="10"/>
  <c r="C63" i="10" s="1"/>
  <c r="D59" i="10"/>
  <c r="D62" i="10" s="1"/>
  <c r="C59" i="10"/>
  <c r="C62" i="10" s="1"/>
  <c r="D58" i="10"/>
  <c r="C58" i="10"/>
  <c r="D60" i="9"/>
  <c r="D63" i="9" s="1"/>
  <c r="C60" i="9"/>
  <c r="C63" i="9" s="1"/>
  <c r="D59" i="9"/>
  <c r="D62" i="9" s="1"/>
  <c r="C59" i="9"/>
  <c r="C62" i="9" s="1"/>
  <c r="D58" i="9"/>
  <c r="C58" i="9"/>
  <c r="D60" i="8"/>
  <c r="D63" i="8" s="1"/>
  <c r="C60" i="8"/>
  <c r="C63" i="8" s="1"/>
  <c r="D59" i="8"/>
  <c r="D62" i="8" s="1"/>
  <c r="C59" i="8"/>
  <c r="C62" i="8" s="1"/>
  <c r="D58" i="8"/>
  <c r="C58" i="8"/>
  <c r="D60" i="7"/>
  <c r="D63" i="7" s="1"/>
  <c r="C60" i="7"/>
  <c r="C63" i="7" s="1"/>
  <c r="D59" i="7"/>
  <c r="D62" i="7" s="1"/>
  <c r="C59" i="7"/>
  <c r="C62" i="7" s="1"/>
  <c r="D58" i="7"/>
  <c r="C58" i="7"/>
  <c r="D60" i="6"/>
  <c r="D63" i="6" s="1"/>
  <c r="C60" i="6"/>
  <c r="C63" i="6" s="1"/>
  <c r="D59" i="6"/>
  <c r="D62" i="6" s="1"/>
  <c r="C59" i="6"/>
  <c r="C62" i="6" s="1"/>
  <c r="D58" i="6"/>
  <c r="C58" i="6"/>
  <c r="D60" i="1"/>
  <c r="D63" i="1" s="1"/>
  <c r="C60" i="1"/>
  <c r="C63" i="1" s="1"/>
  <c r="D59" i="1"/>
  <c r="D62" i="1" s="1"/>
  <c r="C59" i="1"/>
  <c r="C62" i="1" s="1"/>
  <c r="D58" i="1"/>
  <c r="C58" i="1"/>
  <c r="D49" i="22"/>
  <c r="C49" i="22"/>
  <c r="D48" i="22"/>
  <c r="C48" i="22"/>
  <c r="D47" i="22"/>
  <c r="C47" i="22"/>
  <c r="D46" i="22"/>
  <c r="C46" i="22"/>
  <c r="D45" i="22"/>
  <c r="C45" i="22"/>
  <c r="D44" i="22"/>
  <c r="C44" i="22"/>
  <c r="D49" i="21"/>
  <c r="C49" i="21"/>
  <c r="D48" i="21"/>
  <c r="C48" i="21"/>
  <c r="D47" i="21"/>
  <c r="C47" i="21"/>
  <c r="D46" i="21"/>
  <c r="C46" i="21"/>
  <c r="D45" i="21"/>
  <c r="C45" i="21"/>
  <c r="D44" i="21"/>
  <c r="C44" i="21"/>
  <c r="D49" i="20"/>
  <c r="C49" i="20"/>
  <c r="D48" i="20"/>
  <c r="C48" i="20"/>
  <c r="D47" i="20"/>
  <c r="C47" i="20"/>
  <c r="D46" i="20"/>
  <c r="C46" i="20"/>
  <c r="D45" i="20"/>
  <c r="C45" i="20"/>
  <c r="D44" i="20"/>
  <c r="C44" i="20"/>
  <c r="D49" i="19"/>
  <c r="C49" i="19"/>
  <c r="D48" i="19"/>
  <c r="C48" i="19"/>
  <c r="D47" i="19"/>
  <c r="C47" i="19"/>
  <c r="D46" i="19"/>
  <c r="C46" i="19"/>
  <c r="D45" i="19"/>
  <c r="C45" i="19"/>
  <c r="D44" i="19"/>
  <c r="C44" i="19"/>
  <c r="D49" i="18"/>
  <c r="C49" i="18"/>
  <c r="D48" i="18"/>
  <c r="C48" i="18"/>
  <c r="D47" i="18"/>
  <c r="C47" i="18"/>
  <c r="D46" i="18"/>
  <c r="C46" i="18"/>
  <c r="D45" i="18"/>
  <c r="C45" i="18"/>
  <c r="D44" i="18"/>
  <c r="C44" i="18"/>
  <c r="D49" i="17"/>
  <c r="C49" i="17"/>
  <c r="D48" i="17"/>
  <c r="C48" i="17"/>
  <c r="D47" i="17"/>
  <c r="C47" i="17"/>
  <c r="D46" i="17"/>
  <c r="C46" i="17"/>
  <c r="D45" i="17"/>
  <c r="C45" i="17"/>
  <c r="D44" i="17"/>
  <c r="C44" i="17"/>
  <c r="D49" i="15"/>
  <c r="C49" i="15"/>
  <c r="D48" i="15"/>
  <c r="C48" i="15"/>
  <c r="D47" i="15"/>
  <c r="C47" i="15"/>
  <c r="D46" i="15"/>
  <c r="C46" i="15"/>
  <c r="D45" i="15"/>
  <c r="C45" i="15"/>
  <c r="D44" i="15"/>
  <c r="C44" i="15"/>
  <c r="D49" i="14"/>
  <c r="C49" i="14"/>
  <c r="D48" i="14"/>
  <c r="C48" i="14"/>
  <c r="D47" i="14"/>
  <c r="C47" i="14"/>
  <c r="D46" i="14"/>
  <c r="C46" i="14"/>
  <c r="D45" i="14"/>
  <c r="C45" i="14"/>
  <c r="D44" i="14"/>
  <c r="C44" i="14"/>
  <c r="D49" i="13"/>
  <c r="C49" i="13"/>
  <c r="D48" i="13"/>
  <c r="C48" i="13"/>
  <c r="D47" i="13"/>
  <c r="C47" i="13"/>
  <c r="D46" i="13"/>
  <c r="C46" i="13"/>
  <c r="D45" i="13"/>
  <c r="C45" i="13"/>
  <c r="D44" i="13"/>
  <c r="C44" i="13"/>
  <c r="D49" i="12"/>
  <c r="C49" i="12"/>
  <c r="D48" i="12"/>
  <c r="C48" i="12"/>
  <c r="D47" i="12"/>
  <c r="C47" i="12"/>
  <c r="D46" i="12"/>
  <c r="C46" i="12"/>
  <c r="D45" i="12"/>
  <c r="C45" i="12"/>
  <c r="D44" i="12"/>
  <c r="C44" i="12"/>
  <c r="D49" i="16"/>
  <c r="C49" i="16"/>
  <c r="D48" i="16"/>
  <c r="C48" i="16"/>
  <c r="D47" i="16"/>
  <c r="C47" i="16"/>
  <c r="D46" i="16"/>
  <c r="C46" i="16"/>
  <c r="D45" i="16"/>
  <c r="C45" i="16"/>
  <c r="D44" i="16"/>
  <c r="C44" i="16"/>
  <c r="D49" i="10"/>
  <c r="C49" i="10"/>
  <c r="D48" i="10"/>
  <c r="C48" i="10"/>
  <c r="D47" i="10"/>
  <c r="C47" i="10"/>
  <c r="D46" i="10"/>
  <c r="C46" i="10"/>
  <c r="D45" i="10"/>
  <c r="C45" i="10"/>
  <c r="D44" i="10"/>
  <c r="C44" i="10"/>
  <c r="D49" i="9"/>
  <c r="C49" i="9"/>
  <c r="D48" i="9"/>
  <c r="C48" i="9"/>
  <c r="D47" i="9"/>
  <c r="C47" i="9"/>
  <c r="D46" i="9"/>
  <c r="C46" i="9"/>
  <c r="D45" i="9"/>
  <c r="C45" i="9"/>
  <c r="D44" i="9"/>
  <c r="C44" i="9"/>
  <c r="D49" i="8"/>
  <c r="C49" i="8"/>
  <c r="D48" i="8"/>
  <c r="C48" i="8"/>
  <c r="D47" i="8"/>
  <c r="C47" i="8"/>
  <c r="D46" i="8"/>
  <c r="C46" i="8"/>
  <c r="D45" i="8"/>
  <c r="C45" i="8"/>
  <c r="D44" i="8"/>
  <c r="C44" i="8"/>
  <c r="D49" i="7"/>
  <c r="C49" i="7"/>
  <c r="D48" i="7"/>
  <c r="C48" i="7"/>
  <c r="D47" i="7"/>
  <c r="C47" i="7"/>
  <c r="D46" i="7"/>
  <c r="C46" i="7"/>
  <c r="D45" i="7"/>
  <c r="C45" i="7"/>
  <c r="D44" i="7"/>
  <c r="C44" i="7"/>
  <c r="D49" i="6"/>
  <c r="C49" i="6"/>
  <c r="D48" i="6"/>
  <c r="C48" i="6"/>
  <c r="D47" i="6"/>
  <c r="C47" i="6"/>
  <c r="D46" i="6"/>
  <c r="C46" i="6"/>
  <c r="D45" i="6"/>
  <c r="C45" i="6"/>
  <c r="D44" i="6"/>
  <c r="C44" i="6"/>
  <c r="D49" i="1"/>
  <c r="C49" i="1"/>
  <c r="D48" i="1"/>
  <c r="C48" i="1"/>
  <c r="D47" i="1"/>
  <c r="C47" i="1"/>
  <c r="D46" i="1"/>
  <c r="C46" i="1"/>
  <c r="D45" i="1"/>
  <c r="C45" i="1"/>
  <c r="D44" i="1"/>
  <c r="C44" i="1"/>
  <c r="D37" i="22"/>
  <c r="C37" i="22"/>
  <c r="D36" i="22"/>
  <c r="C36" i="22"/>
  <c r="D35" i="22"/>
  <c r="C35" i="22"/>
  <c r="D34" i="22"/>
  <c r="C34" i="22"/>
  <c r="D37" i="21"/>
  <c r="C37" i="21"/>
  <c r="D36" i="21"/>
  <c r="C36" i="21"/>
  <c r="D35" i="21"/>
  <c r="C35" i="21"/>
  <c r="D34" i="21"/>
  <c r="C34" i="21"/>
  <c r="D37" i="20"/>
  <c r="C37" i="20"/>
  <c r="D36" i="20"/>
  <c r="C36" i="20"/>
  <c r="D35" i="20"/>
  <c r="C35" i="20"/>
  <c r="D34" i="20"/>
  <c r="C34" i="20"/>
  <c r="D37" i="19"/>
  <c r="C37" i="19"/>
  <c r="D36" i="19"/>
  <c r="C36" i="19"/>
  <c r="D35" i="19"/>
  <c r="C35" i="19"/>
  <c r="D34" i="19"/>
  <c r="C34" i="19"/>
  <c r="D37" i="18"/>
  <c r="C37" i="18"/>
  <c r="D36" i="18"/>
  <c r="C36" i="18"/>
  <c r="D35" i="18"/>
  <c r="C35" i="18"/>
  <c r="D34" i="18"/>
  <c r="C34" i="18"/>
  <c r="D37" i="17"/>
  <c r="C37" i="17"/>
  <c r="D36" i="17"/>
  <c r="C36" i="17"/>
  <c r="D35" i="17"/>
  <c r="C35" i="17"/>
  <c r="D34" i="17"/>
  <c r="C34" i="17"/>
  <c r="D37" i="15"/>
  <c r="C37" i="15"/>
  <c r="D36" i="15"/>
  <c r="C36" i="15"/>
  <c r="D35" i="15"/>
  <c r="C35" i="15"/>
  <c r="D34" i="15"/>
  <c r="C34" i="15"/>
  <c r="D37" i="14"/>
  <c r="C37" i="14"/>
  <c r="D36" i="14"/>
  <c r="C36" i="14"/>
  <c r="D35" i="14"/>
  <c r="C35" i="14"/>
  <c r="D34" i="14"/>
  <c r="C34" i="14"/>
  <c r="D37" i="13"/>
  <c r="C37" i="13"/>
  <c r="D36" i="13"/>
  <c r="C36" i="13"/>
  <c r="D35" i="13"/>
  <c r="C35" i="13"/>
  <c r="D34" i="13"/>
  <c r="C34" i="13"/>
  <c r="D37" i="12"/>
  <c r="C37" i="12"/>
  <c r="D36" i="12"/>
  <c r="C36" i="12"/>
  <c r="D35" i="12"/>
  <c r="C35" i="12"/>
  <c r="D34" i="12"/>
  <c r="C34" i="12"/>
  <c r="D37" i="16"/>
  <c r="C37" i="16"/>
  <c r="D36" i="16"/>
  <c r="C36" i="16"/>
  <c r="D35" i="16"/>
  <c r="C35" i="16"/>
  <c r="D34" i="16"/>
  <c r="C34" i="16"/>
  <c r="D37" i="10"/>
  <c r="C37" i="10"/>
  <c r="D36" i="10"/>
  <c r="C36" i="10"/>
  <c r="D35" i="10"/>
  <c r="C35" i="10"/>
  <c r="D34" i="10"/>
  <c r="C34" i="10"/>
  <c r="D37" i="9"/>
  <c r="C37" i="9"/>
  <c r="D36" i="9"/>
  <c r="C36" i="9"/>
  <c r="D35" i="9"/>
  <c r="C35" i="9"/>
  <c r="D34" i="9"/>
  <c r="C34" i="9"/>
  <c r="D37" i="8"/>
  <c r="C37" i="8"/>
  <c r="D36" i="8"/>
  <c r="C36" i="8"/>
  <c r="D35" i="8"/>
  <c r="C35" i="8"/>
  <c r="D34" i="8"/>
  <c r="C34" i="8"/>
  <c r="D37" i="7"/>
  <c r="C37" i="7"/>
  <c r="D36" i="7"/>
  <c r="C36" i="7"/>
  <c r="D35" i="7"/>
  <c r="C35" i="7"/>
  <c r="D34" i="7"/>
  <c r="C34" i="7"/>
  <c r="D37" i="6"/>
  <c r="C37" i="6"/>
  <c r="D36" i="6"/>
  <c r="C36" i="6"/>
  <c r="D35" i="6"/>
  <c r="C35" i="6"/>
  <c r="D34" i="6"/>
  <c r="C34" i="6"/>
  <c r="D37" i="1"/>
  <c r="C37" i="1"/>
  <c r="D36" i="1"/>
  <c r="C36" i="1"/>
  <c r="D35" i="1"/>
  <c r="C35" i="1"/>
  <c r="D34" i="1"/>
  <c r="C34" i="1"/>
  <c r="D25" i="22"/>
  <c r="C25" i="22"/>
  <c r="D23" i="22"/>
  <c r="C23" i="22"/>
  <c r="D22" i="22"/>
  <c r="C22" i="22"/>
  <c r="D21" i="22"/>
  <c r="C21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D25" i="21"/>
  <c r="C25" i="21"/>
  <c r="D23" i="21"/>
  <c r="C23" i="21"/>
  <c r="D22" i="21"/>
  <c r="C22" i="21"/>
  <c r="D21" i="21"/>
  <c r="C21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25" i="20"/>
  <c r="C25" i="20"/>
  <c r="D23" i="20"/>
  <c r="C23" i="20"/>
  <c r="D22" i="20"/>
  <c r="C22" i="20"/>
  <c r="D21" i="20"/>
  <c r="C21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25" i="19"/>
  <c r="C25" i="19"/>
  <c r="D23" i="19"/>
  <c r="C23" i="19"/>
  <c r="D22" i="19"/>
  <c r="C22" i="19"/>
  <c r="D21" i="19"/>
  <c r="C21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D25" i="18"/>
  <c r="C25" i="18"/>
  <c r="D23" i="18"/>
  <c r="C23" i="18"/>
  <c r="D22" i="18"/>
  <c r="C22" i="18"/>
  <c r="D21" i="18"/>
  <c r="C21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25" i="17"/>
  <c r="C25" i="17"/>
  <c r="D23" i="17"/>
  <c r="C23" i="17"/>
  <c r="D22" i="17"/>
  <c r="C22" i="17"/>
  <c r="D21" i="17"/>
  <c r="C21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25" i="15"/>
  <c r="C25" i="15"/>
  <c r="D23" i="15"/>
  <c r="C23" i="15"/>
  <c r="D22" i="15"/>
  <c r="C22" i="15"/>
  <c r="D21" i="15"/>
  <c r="C21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25" i="14"/>
  <c r="C25" i="14"/>
  <c r="D23" i="14"/>
  <c r="C23" i="14"/>
  <c r="D22" i="14"/>
  <c r="C22" i="14"/>
  <c r="D21" i="14"/>
  <c r="C21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D25" i="13"/>
  <c r="C25" i="13"/>
  <c r="D23" i="13"/>
  <c r="C23" i="13"/>
  <c r="D22" i="13"/>
  <c r="C22" i="13"/>
  <c r="D21" i="13"/>
  <c r="C21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25" i="12"/>
  <c r="C25" i="12"/>
  <c r="D23" i="12"/>
  <c r="C23" i="12"/>
  <c r="D22" i="12"/>
  <c r="C22" i="12"/>
  <c r="D21" i="12"/>
  <c r="C21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25" i="16"/>
  <c r="C25" i="16"/>
  <c r="D23" i="16"/>
  <c r="C23" i="16"/>
  <c r="D22" i="16"/>
  <c r="C22" i="16"/>
  <c r="D21" i="16"/>
  <c r="C21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25" i="10"/>
  <c r="C25" i="10"/>
  <c r="D23" i="10"/>
  <c r="C23" i="10"/>
  <c r="D22" i="10"/>
  <c r="C22" i="10"/>
  <c r="D21" i="10"/>
  <c r="C21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25" i="9"/>
  <c r="C25" i="9"/>
  <c r="D23" i="9"/>
  <c r="C23" i="9"/>
  <c r="D22" i="9"/>
  <c r="C22" i="9"/>
  <c r="D21" i="9"/>
  <c r="C21" i="9"/>
  <c r="D19" i="9"/>
  <c r="C19" i="9"/>
  <c r="D18" i="9"/>
  <c r="C18" i="9"/>
  <c r="D17" i="9"/>
  <c r="C17" i="9"/>
  <c r="D16" i="9"/>
  <c r="C16" i="9"/>
  <c r="D15" i="9"/>
  <c r="C15" i="9"/>
  <c r="D14" i="9"/>
  <c r="C14" i="9"/>
  <c r="D25" i="8"/>
  <c r="C25" i="8"/>
  <c r="D23" i="8"/>
  <c r="C23" i="8"/>
  <c r="D22" i="8"/>
  <c r="C22" i="8"/>
  <c r="D21" i="8"/>
  <c r="C21" i="8"/>
  <c r="D19" i="8"/>
  <c r="C19" i="8"/>
  <c r="D18" i="8"/>
  <c r="C18" i="8"/>
  <c r="D17" i="8"/>
  <c r="C17" i="8"/>
  <c r="D16" i="8"/>
  <c r="C16" i="8"/>
  <c r="D15" i="8"/>
  <c r="C15" i="8"/>
  <c r="D14" i="8"/>
  <c r="C14" i="8"/>
  <c r="D25" i="7"/>
  <c r="C25" i="7"/>
  <c r="D23" i="7"/>
  <c r="C23" i="7"/>
  <c r="D22" i="7"/>
  <c r="C22" i="7"/>
  <c r="D21" i="7"/>
  <c r="C21" i="7"/>
  <c r="D19" i="7"/>
  <c r="C19" i="7"/>
  <c r="D18" i="7"/>
  <c r="C18" i="7"/>
  <c r="D17" i="7"/>
  <c r="C17" i="7"/>
  <c r="D16" i="7"/>
  <c r="C16" i="7"/>
  <c r="D15" i="7"/>
  <c r="C15" i="7"/>
  <c r="D14" i="7"/>
  <c r="C14" i="7"/>
  <c r="D25" i="6"/>
  <c r="C25" i="6"/>
  <c r="D23" i="6"/>
  <c r="C23" i="6"/>
  <c r="D22" i="6"/>
  <c r="C22" i="6"/>
  <c r="D21" i="6"/>
  <c r="C21" i="6"/>
  <c r="D19" i="6"/>
  <c r="C19" i="6"/>
  <c r="D18" i="6"/>
  <c r="C18" i="6"/>
  <c r="D17" i="6"/>
  <c r="C17" i="6"/>
  <c r="D16" i="6"/>
  <c r="C16" i="6"/>
  <c r="D15" i="6"/>
  <c r="C15" i="6"/>
  <c r="D14" i="6"/>
  <c r="C14" i="6"/>
  <c r="D25" i="1"/>
  <c r="D23" i="1"/>
  <c r="C23" i="1"/>
  <c r="D22" i="1"/>
  <c r="C22" i="1"/>
  <c r="D21" i="1"/>
  <c r="C21" i="1"/>
  <c r="D19" i="1"/>
  <c r="C19" i="1"/>
  <c r="D18" i="1"/>
  <c r="C18" i="1"/>
  <c r="D17" i="1"/>
  <c r="C17" i="1"/>
  <c r="D16" i="1"/>
  <c r="C16" i="1"/>
  <c r="D15" i="1"/>
  <c r="C15" i="1"/>
  <c r="D14" i="1"/>
  <c r="C14" i="1"/>
  <c r="E19" i="22" l="1"/>
  <c r="E18" i="22"/>
  <c r="E19" i="21"/>
  <c r="E18" i="21"/>
  <c r="E19" i="20"/>
  <c r="E18" i="20"/>
  <c r="E19" i="19"/>
  <c r="E18" i="19"/>
  <c r="E19" i="18"/>
  <c r="E18" i="18"/>
  <c r="E19" i="17"/>
  <c r="E18" i="17"/>
  <c r="E19" i="15"/>
  <c r="E18" i="15"/>
  <c r="E19" i="14"/>
  <c r="E19" i="13"/>
  <c r="E18" i="13"/>
  <c r="E19" i="12"/>
  <c r="E18" i="12"/>
  <c r="E19" i="16"/>
  <c r="E18" i="16"/>
  <c r="E19" i="10"/>
  <c r="E18" i="10"/>
  <c r="E19" i="9"/>
  <c r="E18" i="9"/>
  <c r="E19" i="8"/>
  <c r="E18" i="8"/>
  <c r="E19" i="7"/>
  <c r="E18" i="7"/>
  <c r="E18" i="14"/>
  <c r="E19" i="1"/>
  <c r="E18" i="1"/>
  <c r="E19" i="6"/>
  <c r="E18" i="6"/>
  <c r="D20" i="19" l="1"/>
  <c r="D20" i="18"/>
  <c r="E17" i="17"/>
  <c r="D20" i="17"/>
  <c r="E25" i="15"/>
  <c r="D20" i="15"/>
  <c r="E25" i="14"/>
  <c r="D20" i="14"/>
  <c r="E25" i="13"/>
  <c r="D20" i="13"/>
  <c r="D20" i="12"/>
  <c r="D20" i="16"/>
  <c r="E25" i="10"/>
  <c r="D20" i="9"/>
  <c r="E16" i="8"/>
  <c r="E16" i="6"/>
  <c r="E14" i="6"/>
  <c r="D20" i="10"/>
  <c r="E25" i="16"/>
  <c r="E25" i="17"/>
  <c r="E16" i="17"/>
  <c r="E25" i="18"/>
  <c r="E16" i="19"/>
  <c r="E25" i="20"/>
  <c r="E16" i="20"/>
  <c r="E17" i="21"/>
  <c r="E16" i="21"/>
  <c r="E25" i="22"/>
  <c r="D20" i="22"/>
  <c r="E15" i="7" l="1"/>
  <c r="E15" i="9"/>
  <c r="E15" i="10"/>
  <c r="E15" i="16"/>
  <c r="E15" i="13"/>
  <c r="E15" i="14"/>
  <c r="E15" i="15"/>
  <c r="E15" i="18"/>
  <c r="E15" i="19"/>
  <c r="E15" i="20"/>
  <c r="C20" i="21"/>
  <c r="E15" i="22"/>
  <c r="E16" i="16"/>
  <c r="E16" i="12"/>
  <c r="D20" i="20"/>
  <c r="E16" i="14"/>
  <c r="E25" i="6"/>
  <c r="E25" i="7"/>
  <c r="E25" i="8"/>
  <c r="D20" i="6"/>
  <c r="E16" i="9"/>
  <c r="E16" i="10"/>
  <c r="E16" i="15"/>
  <c r="E25" i="9"/>
  <c r="E16" i="7"/>
  <c r="E16" i="13"/>
  <c r="D20" i="7"/>
  <c r="D20" i="8"/>
  <c r="C20" i="6"/>
  <c r="E14" i="7"/>
  <c r="E14" i="8"/>
  <c r="E14" i="9"/>
  <c r="E14" i="10"/>
  <c r="E14" i="16"/>
  <c r="E14" i="12"/>
  <c r="E14" i="13"/>
  <c r="E14" i="14"/>
  <c r="E14" i="15"/>
  <c r="E14" i="17"/>
  <c r="E14" i="18"/>
  <c r="E14" i="19"/>
  <c r="E14" i="20"/>
  <c r="E14" i="21"/>
  <c r="E14" i="22"/>
  <c r="E16" i="18"/>
  <c r="C20" i="14"/>
  <c r="E20" i="14" s="1"/>
  <c r="E25" i="12"/>
  <c r="E25" i="21"/>
  <c r="E25" i="19"/>
  <c r="D20" i="21"/>
  <c r="E15" i="6"/>
  <c r="E16" i="22"/>
  <c r="C20" i="7"/>
  <c r="C20" i="8"/>
  <c r="C20" i="9"/>
  <c r="E20" i="9" s="1"/>
  <c r="C20" i="10"/>
  <c r="E20" i="10" s="1"/>
  <c r="C20" i="16"/>
  <c r="E20" i="16" s="1"/>
  <c r="C20" i="12"/>
  <c r="E20" i="12" s="1"/>
  <c r="C20" i="15"/>
  <c r="E20" i="15" s="1"/>
  <c r="C20" i="17"/>
  <c r="E20" i="17" s="1"/>
  <c r="C20" i="18"/>
  <c r="E20" i="18" s="1"/>
  <c r="C20" i="19"/>
  <c r="E20" i="19" s="1"/>
  <c r="C20" i="20"/>
  <c r="E20" i="20" s="1"/>
  <c r="C20" i="22"/>
  <c r="E20" i="22" s="1"/>
  <c r="C20" i="13"/>
  <c r="E20" i="13" s="1"/>
  <c r="E17" i="12"/>
  <c r="E17" i="8"/>
  <c r="E17" i="22"/>
  <c r="E15" i="21"/>
  <c r="E17" i="18"/>
  <c r="E15" i="17"/>
  <c r="E17" i="13"/>
  <c r="E15" i="12"/>
  <c r="E17" i="9"/>
  <c r="E15" i="8"/>
  <c r="E17" i="6"/>
  <c r="E17" i="19"/>
  <c r="E17" i="14"/>
  <c r="E17" i="10"/>
  <c r="E17" i="20"/>
  <c r="E17" i="15"/>
  <c r="E17" i="16"/>
  <c r="E17" i="7"/>
  <c r="E20" i="21" l="1"/>
  <c r="E20" i="6"/>
  <c r="E20" i="7"/>
  <c r="E20" i="8"/>
  <c r="C169" i="8" l="1"/>
  <c r="C169" i="17"/>
  <c r="C169" i="21"/>
  <c r="D169" i="15"/>
  <c r="D169" i="19"/>
  <c r="D169" i="14"/>
  <c r="D169" i="7"/>
  <c r="D169" i="8"/>
  <c r="C169" i="12"/>
  <c r="D169" i="12"/>
  <c r="D169" i="16"/>
  <c r="D169" i="6"/>
  <c r="D169" i="10"/>
  <c r="D169" i="18"/>
  <c r="D169" i="13"/>
  <c r="D169" i="17"/>
  <c r="C169" i="10"/>
  <c r="C169" i="6"/>
  <c r="C169" i="14"/>
  <c r="C169" i="19"/>
  <c r="D169" i="22"/>
  <c r="D169" i="21"/>
  <c r="D169" i="20"/>
  <c r="D169" i="9"/>
  <c r="C169" i="22"/>
  <c r="C169" i="20"/>
  <c r="C169" i="18"/>
  <c r="C169" i="15"/>
  <c r="C169" i="13"/>
  <c r="C169" i="16"/>
  <c r="C169" i="9"/>
  <c r="C169" i="7"/>
  <c r="L148" i="22" l="1"/>
  <c r="M148" i="22"/>
  <c r="L148" i="21"/>
  <c r="M148" i="20"/>
  <c r="L148" i="19"/>
  <c r="L148" i="17"/>
  <c r="L148" i="15"/>
  <c r="L148" i="12"/>
  <c r="L148" i="10"/>
  <c r="L148" i="8"/>
  <c r="L148" i="7"/>
  <c r="K148" i="20" l="1"/>
  <c r="M148" i="10"/>
  <c r="M148" i="15"/>
  <c r="M148" i="17"/>
  <c r="L148" i="16"/>
  <c r="L148" i="20"/>
  <c r="N148" i="7"/>
  <c r="N148" i="10"/>
  <c r="N148" i="12"/>
  <c r="N148" i="13"/>
  <c r="N148" i="14"/>
  <c r="N148" i="17"/>
  <c r="N148" i="18"/>
  <c r="N148" i="19"/>
  <c r="N148" i="20"/>
  <c r="N148" i="21"/>
  <c r="M148" i="7"/>
  <c r="M148" i="13"/>
  <c r="M148" i="14"/>
  <c r="M148" i="18"/>
  <c r="M148" i="19"/>
  <c r="M148" i="21"/>
  <c r="L148" i="14"/>
  <c r="L148" i="18"/>
  <c r="L148" i="13"/>
  <c r="K148" i="13"/>
  <c r="K148" i="7"/>
  <c r="K148" i="8"/>
  <c r="K148" i="10"/>
  <c r="K148" i="14"/>
  <c r="K148" i="15"/>
  <c r="K148" i="17"/>
  <c r="K148" i="18"/>
  <c r="K148" i="19"/>
  <c r="N148" i="22"/>
  <c r="M148" i="8"/>
  <c r="M148" i="16"/>
  <c r="M148" i="12"/>
  <c r="N148" i="8"/>
  <c r="N148" i="15"/>
  <c r="N148" i="16"/>
  <c r="K148" i="21"/>
  <c r="K148" i="22"/>
  <c r="K148" i="12"/>
  <c r="K148" i="16"/>
  <c r="L148" i="6"/>
  <c r="K148" i="1"/>
  <c r="K148" i="6" l="1"/>
  <c r="N148" i="1"/>
  <c r="M148" i="1"/>
  <c r="L148" i="1"/>
  <c r="N148" i="6"/>
  <c r="M148" i="6"/>
  <c r="E159" i="22" l="1"/>
  <c r="E158" i="22"/>
  <c r="M147" i="22"/>
  <c r="L147" i="22"/>
  <c r="N146" i="22"/>
  <c r="M146" i="22"/>
  <c r="L146" i="22"/>
  <c r="K146" i="22"/>
  <c r="M145" i="22"/>
  <c r="L145" i="22"/>
  <c r="K145" i="22"/>
  <c r="J150" i="22"/>
  <c r="I150" i="22"/>
  <c r="G150" i="22"/>
  <c r="F150" i="22"/>
  <c r="E150" i="22"/>
  <c r="D150" i="22"/>
  <c r="C150" i="22"/>
  <c r="J149" i="22"/>
  <c r="G149" i="22"/>
  <c r="D149" i="22"/>
  <c r="C149" i="22"/>
  <c r="M133" i="22"/>
  <c r="L133" i="22"/>
  <c r="N132" i="22"/>
  <c r="M132" i="22"/>
  <c r="L132" i="22"/>
  <c r="K132" i="22"/>
  <c r="J135" i="22"/>
  <c r="I135" i="22"/>
  <c r="H135" i="22"/>
  <c r="G135" i="22"/>
  <c r="F135" i="22"/>
  <c r="E135" i="22"/>
  <c r="D135" i="22"/>
  <c r="K131" i="22"/>
  <c r="N130" i="22"/>
  <c r="M130" i="22"/>
  <c r="L130" i="22"/>
  <c r="K130" i="22"/>
  <c r="M129" i="22"/>
  <c r="L129" i="22"/>
  <c r="J134" i="22"/>
  <c r="I134" i="22"/>
  <c r="H134" i="22"/>
  <c r="G134" i="22"/>
  <c r="F134" i="22"/>
  <c r="E134" i="22"/>
  <c r="D134" i="22"/>
  <c r="C134" i="22"/>
  <c r="E112" i="22"/>
  <c r="E77" i="22"/>
  <c r="E76" i="22"/>
  <c r="E223" i="22"/>
  <c r="E214" i="22"/>
  <c r="E213" i="22"/>
  <c r="E212" i="22"/>
  <c r="E210" i="22"/>
  <c r="E209" i="22"/>
  <c r="E207" i="22"/>
  <c r="E200" i="22"/>
  <c r="E199" i="22"/>
  <c r="E198" i="22"/>
  <c r="E197" i="22"/>
  <c r="E185" i="22"/>
  <c r="E184" i="22"/>
  <c r="E182" i="22"/>
  <c r="E180" i="22"/>
  <c r="E179" i="22"/>
  <c r="E178" i="22"/>
  <c r="E168" i="22"/>
  <c r="H149" i="22"/>
  <c r="N145" i="22"/>
  <c r="H150" i="22"/>
  <c r="B11" i="22"/>
  <c r="E214" i="21"/>
  <c r="E213" i="21"/>
  <c r="E212" i="21"/>
  <c r="E198" i="21"/>
  <c r="L147" i="21"/>
  <c r="M146" i="21"/>
  <c r="L146" i="21"/>
  <c r="L145" i="21"/>
  <c r="J150" i="21"/>
  <c r="I150" i="21"/>
  <c r="H150" i="21"/>
  <c r="F150" i="21"/>
  <c r="E150" i="21"/>
  <c r="L144" i="21"/>
  <c r="K144" i="21"/>
  <c r="J149" i="21"/>
  <c r="I149" i="21"/>
  <c r="H149" i="21"/>
  <c r="G149" i="21"/>
  <c r="D149" i="21"/>
  <c r="C149" i="21"/>
  <c r="N132" i="21"/>
  <c r="M132" i="21"/>
  <c r="L132" i="21"/>
  <c r="K132" i="21"/>
  <c r="J135" i="21"/>
  <c r="I135" i="21"/>
  <c r="H135" i="21"/>
  <c r="G135" i="21"/>
  <c r="E135" i="21"/>
  <c r="D135" i="21"/>
  <c r="N130" i="21"/>
  <c r="M130" i="21"/>
  <c r="L130" i="21"/>
  <c r="K130" i="21"/>
  <c r="L129" i="21"/>
  <c r="I134" i="21"/>
  <c r="H134" i="21"/>
  <c r="G134" i="21"/>
  <c r="E134" i="21"/>
  <c r="D134" i="21"/>
  <c r="C134" i="21"/>
  <c r="E76" i="21"/>
  <c r="E207" i="21"/>
  <c r="B11" i="21"/>
  <c r="M129" i="21" l="1"/>
  <c r="E72" i="22"/>
  <c r="M133" i="21"/>
  <c r="E35" i="22"/>
  <c r="N129" i="22"/>
  <c r="N133" i="22"/>
  <c r="K129" i="22"/>
  <c r="K133" i="22"/>
  <c r="C135" i="21"/>
  <c r="K135" i="21" s="1"/>
  <c r="F135" i="21"/>
  <c r="N135" i="21" s="1"/>
  <c r="E113" i="22"/>
  <c r="C50" i="22"/>
  <c r="E48" i="22"/>
  <c r="E70" i="22"/>
  <c r="E74" i="22"/>
  <c r="E90" i="22"/>
  <c r="E114" i="22"/>
  <c r="F134" i="21"/>
  <c r="D160" i="22"/>
  <c r="E91" i="21"/>
  <c r="E184" i="21"/>
  <c r="E180" i="21"/>
  <c r="E210" i="21"/>
  <c r="E37" i="22"/>
  <c r="E47" i="22"/>
  <c r="E221" i="21"/>
  <c r="C160" i="22"/>
  <c r="E157" i="22"/>
  <c r="E37" i="21"/>
  <c r="E44" i="21"/>
  <c r="E114" i="21"/>
  <c r="K147" i="22"/>
  <c r="E200" i="21"/>
  <c r="J134" i="21"/>
  <c r="K147" i="21"/>
  <c r="M143" i="22"/>
  <c r="N143" i="22"/>
  <c r="N147" i="22"/>
  <c r="M147" i="21"/>
  <c r="I149" i="22"/>
  <c r="N147" i="21"/>
  <c r="E166" i="21"/>
  <c r="K133" i="21"/>
  <c r="N133" i="21"/>
  <c r="N146" i="21"/>
  <c r="E158" i="21"/>
  <c r="E181" i="21"/>
  <c r="E185" i="21"/>
  <c r="E222" i="21"/>
  <c r="E159" i="21"/>
  <c r="K129" i="21"/>
  <c r="N129" i="21"/>
  <c r="E113" i="21"/>
  <c r="E92" i="21"/>
  <c r="E73" i="22"/>
  <c r="E77" i="21"/>
  <c r="D50" i="21"/>
  <c r="D51" i="21"/>
  <c r="D50" i="22"/>
  <c r="E45" i="22"/>
  <c r="E71" i="22"/>
  <c r="E75" i="22"/>
  <c r="E91" i="22"/>
  <c r="G150" i="21"/>
  <c r="E36" i="22"/>
  <c r="D51" i="22"/>
  <c r="E223" i="21"/>
  <c r="E48" i="21"/>
  <c r="E74" i="21"/>
  <c r="E209" i="21"/>
  <c r="E44" i="22"/>
  <c r="E92" i="22"/>
  <c r="M150" i="22"/>
  <c r="K146" i="21"/>
  <c r="C160" i="21"/>
  <c r="D93" i="22"/>
  <c r="L134" i="21"/>
  <c r="L133" i="21"/>
  <c r="L149" i="21"/>
  <c r="D160" i="21"/>
  <c r="E208" i="21"/>
  <c r="E36" i="21"/>
  <c r="C51" i="21"/>
  <c r="E72" i="21"/>
  <c r="E112" i="21"/>
  <c r="M143" i="21"/>
  <c r="M145" i="21"/>
  <c r="D150" i="21"/>
  <c r="L150" i="21" s="1"/>
  <c r="D93" i="21"/>
  <c r="K149" i="22"/>
  <c r="M128" i="21"/>
  <c r="E167" i="21"/>
  <c r="E35" i="21"/>
  <c r="E71" i="21"/>
  <c r="E75" i="21"/>
  <c r="E157" i="21"/>
  <c r="E179" i="21"/>
  <c r="E183" i="21"/>
  <c r="E149" i="22"/>
  <c r="E222" i="22"/>
  <c r="E46" i="22"/>
  <c r="L149" i="22"/>
  <c r="N145" i="21"/>
  <c r="E199" i="21"/>
  <c r="E46" i="21"/>
  <c r="E73" i="21"/>
  <c r="K145" i="21"/>
  <c r="E170" i="21"/>
  <c r="E169" i="22"/>
  <c r="E183" i="22"/>
  <c r="E34" i="22"/>
  <c r="E45" i="21"/>
  <c r="N143" i="21"/>
  <c r="E34" i="21"/>
  <c r="C50" i="21"/>
  <c r="E70" i="21"/>
  <c r="E90" i="21"/>
  <c r="E178" i="21"/>
  <c r="E182" i="21"/>
  <c r="E197" i="21"/>
  <c r="E166" i="22"/>
  <c r="E181" i="22"/>
  <c r="E208" i="22"/>
  <c r="E221" i="22"/>
  <c r="K144" i="22"/>
  <c r="L144" i="22"/>
  <c r="N144" i="22"/>
  <c r="M135" i="22"/>
  <c r="N135" i="22"/>
  <c r="L135" i="22"/>
  <c r="N134" i="22"/>
  <c r="M134" i="22"/>
  <c r="C51" i="22"/>
  <c r="K134" i="22"/>
  <c r="L150" i="22"/>
  <c r="E170" i="22"/>
  <c r="L134" i="22"/>
  <c r="N150" i="22"/>
  <c r="K150" i="22"/>
  <c r="M128" i="22"/>
  <c r="K128" i="22"/>
  <c r="M144" i="22"/>
  <c r="L128" i="22"/>
  <c r="F149" i="22"/>
  <c r="N149" i="22" s="1"/>
  <c r="E167" i="22"/>
  <c r="C93" i="22"/>
  <c r="C135" i="22"/>
  <c r="K135" i="22" s="1"/>
  <c r="L131" i="22"/>
  <c r="E171" i="22"/>
  <c r="K143" i="22"/>
  <c r="N128" i="22"/>
  <c r="M131" i="22"/>
  <c r="L143" i="22"/>
  <c r="N131" i="22"/>
  <c r="E168" i="21"/>
  <c r="K149" i="21"/>
  <c r="M144" i="21"/>
  <c r="N144" i="21"/>
  <c r="C150" i="21"/>
  <c r="M150" i="21"/>
  <c r="M134" i="21"/>
  <c r="L135" i="21"/>
  <c r="N150" i="21"/>
  <c r="K134" i="21"/>
  <c r="M135" i="21"/>
  <c r="K143" i="21"/>
  <c r="K128" i="21"/>
  <c r="E149" i="21"/>
  <c r="M149" i="21" s="1"/>
  <c r="E47" i="21"/>
  <c r="L128" i="21"/>
  <c r="F149" i="21"/>
  <c r="N149" i="21" s="1"/>
  <c r="N128" i="21"/>
  <c r="L143" i="21"/>
  <c r="K131" i="21"/>
  <c r="L131" i="21"/>
  <c r="E171" i="21"/>
  <c r="M131" i="21"/>
  <c r="C93" i="21"/>
  <c r="N131" i="21"/>
  <c r="E214" i="20"/>
  <c r="E213" i="20"/>
  <c r="E185" i="20"/>
  <c r="E184" i="20"/>
  <c r="E159" i="20"/>
  <c r="L147" i="20"/>
  <c r="L145" i="20"/>
  <c r="J150" i="20"/>
  <c r="I150" i="20"/>
  <c r="H150" i="20"/>
  <c r="G150" i="20"/>
  <c r="F150" i="20"/>
  <c r="E150" i="20"/>
  <c r="D150" i="20"/>
  <c r="C150" i="20"/>
  <c r="I149" i="20"/>
  <c r="H149" i="20"/>
  <c r="D149" i="20"/>
  <c r="J135" i="20"/>
  <c r="I135" i="20"/>
  <c r="H135" i="20"/>
  <c r="G135" i="20"/>
  <c r="F135" i="20"/>
  <c r="M131" i="20"/>
  <c r="D135" i="20"/>
  <c r="C135" i="20"/>
  <c r="N130" i="20"/>
  <c r="M130" i="20"/>
  <c r="L130" i="20"/>
  <c r="K130" i="20"/>
  <c r="N129" i="20"/>
  <c r="M129" i="20"/>
  <c r="L129" i="20"/>
  <c r="K129" i="20"/>
  <c r="J134" i="20"/>
  <c r="I134" i="20"/>
  <c r="H134" i="20"/>
  <c r="G134" i="20"/>
  <c r="E134" i="20"/>
  <c r="D134" i="20"/>
  <c r="C134" i="20"/>
  <c r="E76" i="20"/>
  <c r="E35" i="20"/>
  <c r="E207" i="20"/>
  <c r="B11" i="20"/>
  <c r="E158" i="20" l="1"/>
  <c r="E181" i="20"/>
  <c r="M133" i="20"/>
  <c r="E212" i="20"/>
  <c r="E50" i="21"/>
  <c r="E50" i="22"/>
  <c r="E160" i="22"/>
  <c r="E77" i="20"/>
  <c r="E198" i="20"/>
  <c r="E160" i="21"/>
  <c r="N134" i="21"/>
  <c r="E166" i="20"/>
  <c r="E93" i="22"/>
  <c r="K150" i="21"/>
  <c r="E183" i="20"/>
  <c r="E70" i="20"/>
  <c r="E74" i="20"/>
  <c r="E90" i="20"/>
  <c r="E182" i="20"/>
  <c r="E208" i="20"/>
  <c r="E223" i="20"/>
  <c r="E210" i="20"/>
  <c r="E51" i="21"/>
  <c r="K143" i="20"/>
  <c r="K146" i="20"/>
  <c r="K147" i="20"/>
  <c r="M149" i="22"/>
  <c r="M147" i="20"/>
  <c r="L146" i="20"/>
  <c r="M143" i="20"/>
  <c r="M145" i="20"/>
  <c r="M146" i="20"/>
  <c r="N143" i="20"/>
  <c r="N146" i="20"/>
  <c r="N147" i="20"/>
  <c r="E167" i="20"/>
  <c r="E92" i="20"/>
  <c r="E180" i="20"/>
  <c r="E199" i="20"/>
  <c r="E221" i="20"/>
  <c r="N128" i="20"/>
  <c r="K132" i="20"/>
  <c r="K133" i="20"/>
  <c r="L132" i="20"/>
  <c r="L133" i="20"/>
  <c r="N133" i="20"/>
  <c r="N132" i="20"/>
  <c r="M132" i="20"/>
  <c r="E44" i="20"/>
  <c r="E209" i="20"/>
  <c r="K145" i="20"/>
  <c r="E51" i="22"/>
  <c r="J149" i="20"/>
  <c r="D160" i="20"/>
  <c r="E91" i="20"/>
  <c r="E114" i="20"/>
  <c r="E73" i="20"/>
  <c r="E200" i="20"/>
  <c r="E222" i="20"/>
  <c r="N145" i="20"/>
  <c r="L143" i="20"/>
  <c r="E157" i="20"/>
  <c r="C160" i="20"/>
  <c r="D51" i="20"/>
  <c r="E45" i="20"/>
  <c r="E71" i="20"/>
  <c r="E179" i="20"/>
  <c r="E169" i="21"/>
  <c r="M150" i="20"/>
  <c r="N144" i="20"/>
  <c r="E178" i="20"/>
  <c r="G149" i="20"/>
  <c r="E93" i="21"/>
  <c r="E37" i="20"/>
  <c r="E47" i="20"/>
  <c r="E36" i="20"/>
  <c r="E46" i="20"/>
  <c r="E34" i="20"/>
  <c r="C50" i="20"/>
  <c r="E48" i="20"/>
  <c r="E72" i="20"/>
  <c r="K150" i="20"/>
  <c r="E112" i="20"/>
  <c r="N135" i="20"/>
  <c r="D93" i="20"/>
  <c r="E75" i="20"/>
  <c r="E197" i="20"/>
  <c r="E113" i="20"/>
  <c r="C149" i="20"/>
  <c r="E168" i="20"/>
  <c r="L149" i="20"/>
  <c r="L150" i="20"/>
  <c r="N150" i="20"/>
  <c r="F149" i="20"/>
  <c r="E149" i="20"/>
  <c r="M149" i="20" s="1"/>
  <c r="E135" i="20"/>
  <c r="M135" i="20" s="1"/>
  <c r="M134" i="20"/>
  <c r="K134" i="20"/>
  <c r="K135" i="20"/>
  <c r="L134" i="20"/>
  <c r="L135" i="20"/>
  <c r="F134" i="20"/>
  <c r="N134" i="20" s="1"/>
  <c r="C51" i="20"/>
  <c r="K131" i="20"/>
  <c r="K144" i="20"/>
  <c r="E170" i="20"/>
  <c r="L131" i="20"/>
  <c r="M144" i="20"/>
  <c r="D50" i="20"/>
  <c r="C93" i="20"/>
  <c r="M128" i="20"/>
  <c r="N131" i="20"/>
  <c r="E171" i="20"/>
  <c r="L144" i="20"/>
  <c r="K128" i="20"/>
  <c r="L128" i="20"/>
  <c r="E160" i="20" l="1"/>
  <c r="K149" i="20"/>
  <c r="N149" i="20"/>
  <c r="E169" i="20"/>
  <c r="E51" i="20"/>
  <c r="E50" i="20"/>
  <c r="E93" i="20"/>
  <c r="E214" i="19" l="1"/>
  <c r="E213" i="19"/>
  <c r="E212" i="19"/>
  <c r="E198" i="19"/>
  <c r="E184" i="19"/>
  <c r="E181" i="19"/>
  <c r="M147" i="19"/>
  <c r="L147" i="19"/>
  <c r="M146" i="19"/>
  <c r="L146" i="19"/>
  <c r="L145" i="19"/>
  <c r="J150" i="19"/>
  <c r="I150" i="19"/>
  <c r="G150" i="19"/>
  <c r="M144" i="19"/>
  <c r="D150" i="19"/>
  <c r="J149" i="19"/>
  <c r="I149" i="19"/>
  <c r="G149" i="19"/>
  <c r="M143" i="19"/>
  <c r="D149" i="19"/>
  <c r="C149" i="19"/>
  <c r="M132" i="19"/>
  <c r="L132" i="19"/>
  <c r="I135" i="19"/>
  <c r="H135" i="19"/>
  <c r="F135" i="19"/>
  <c r="E135" i="19"/>
  <c r="D135" i="19"/>
  <c r="C135" i="19"/>
  <c r="N130" i="19"/>
  <c r="M130" i="19"/>
  <c r="L130" i="19"/>
  <c r="K130" i="19"/>
  <c r="N129" i="19"/>
  <c r="M129" i="19"/>
  <c r="L129" i="19"/>
  <c r="J134" i="19"/>
  <c r="I134" i="19"/>
  <c r="H134" i="19"/>
  <c r="E134" i="19"/>
  <c r="D134" i="19"/>
  <c r="E76" i="19"/>
  <c r="E48" i="19"/>
  <c r="E207" i="19"/>
  <c r="H150" i="19"/>
  <c r="H149" i="19"/>
  <c r="B11" i="19"/>
  <c r="K132" i="19" l="1"/>
  <c r="E77" i="19"/>
  <c r="N132" i="19"/>
  <c r="E34" i="19"/>
  <c r="E159" i="19"/>
  <c r="E70" i="19"/>
  <c r="E74" i="19"/>
  <c r="E114" i="19"/>
  <c r="E179" i="19"/>
  <c r="J135" i="19"/>
  <c r="N135" i="19" s="1"/>
  <c r="G135" i="19"/>
  <c r="K135" i="19" s="1"/>
  <c r="E210" i="19"/>
  <c r="E36" i="19"/>
  <c r="E72" i="19"/>
  <c r="E92" i="19"/>
  <c r="E113" i="19"/>
  <c r="E208" i="19"/>
  <c r="E223" i="19"/>
  <c r="G134" i="19"/>
  <c r="L133" i="19"/>
  <c r="E180" i="19"/>
  <c r="E209" i="19"/>
  <c r="E200" i="19"/>
  <c r="E197" i="19"/>
  <c r="E166" i="19"/>
  <c r="K147" i="19"/>
  <c r="D160" i="19"/>
  <c r="E182" i="19"/>
  <c r="N143" i="19"/>
  <c r="N147" i="19"/>
  <c r="M133" i="19"/>
  <c r="E45" i="19"/>
  <c r="E91" i="19"/>
  <c r="K146" i="19"/>
  <c r="C160" i="19"/>
  <c r="E170" i="19"/>
  <c r="E199" i="19"/>
  <c r="E221" i="19"/>
  <c r="E37" i="19"/>
  <c r="E73" i="19"/>
  <c r="E158" i="19"/>
  <c r="E185" i="19"/>
  <c r="E222" i="19"/>
  <c r="N128" i="19"/>
  <c r="N133" i="19"/>
  <c r="N144" i="19"/>
  <c r="N145" i="19"/>
  <c r="N146" i="19"/>
  <c r="D50" i="19"/>
  <c r="L143" i="19"/>
  <c r="C51" i="19"/>
  <c r="C50" i="19"/>
  <c r="C93" i="19"/>
  <c r="K131" i="19"/>
  <c r="C134" i="19"/>
  <c r="M128" i="19"/>
  <c r="D51" i="19"/>
  <c r="L150" i="19"/>
  <c r="E183" i="19"/>
  <c r="E112" i="19"/>
  <c r="K133" i="19"/>
  <c r="E90" i="19"/>
  <c r="E171" i="19"/>
  <c r="K145" i="19"/>
  <c r="F150" i="19"/>
  <c r="N150" i="19" s="1"/>
  <c r="M145" i="19"/>
  <c r="E150" i="19"/>
  <c r="M150" i="19" s="1"/>
  <c r="E35" i="19"/>
  <c r="E71" i="19"/>
  <c r="E75" i="19"/>
  <c r="E178" i="19"/>
  <c r="C150" i="19"/>
  <c r="K150" i="19" s="1"/>
  <c r="K143" i="19"/>
  <c r="K129" i="19"/>
  <c r="L134" i="19"/>
  <c r="M134" i="19"/>
  <c r="E46" i="19"/>
  <c r="K149" i="19"/>
  <c r="L135" i="19"/>
  <c r="L149" i="19"/>
  <c r="M135" i="19"/>
  <c r="K144" i="19"/>
  <c r="E47" i="19"/>
  <c r="L131" i="19"/>
  <c r="L144" i="19"/>
  <c r="E167" i="19"/>
  <c r="M131" i="19"/>
  <c r="E149" i="19"/>
  <c r="M149" i="19" s="1"/>
  <c r="E157" i="19"/>
  <c r="F134" i="19"/>
  <c r="N134" i="19" s="1"/>
  <c r="N131" i="19"/>
  <c r="F149" i="19"/>
  <c r="N149" i="19" s="1"/>
  <c r="D93" i="19"/>
  <c r="K128" i="19"/>
  <c r="E168" i="19"/>
  <c r="E44" i="19"/>
  <c r="L128" i="19"/>
  <c r="E160" i="19" l="1"/>
  <c r="K134" i="19"/>
  <c r="E51" i="19"/>
  <c r="E50" i="19"/>
  <c r="E93" i="19"/>
  <c r="E169" i="19"/>
  <c r="E214" i="18" l="1"/>
  <c r="E212" i="18"/>
  <c r="E198" i="18"/>
  <c r="L147" i="18"/>
  <c r="L146" i="18"/>
  <c r="L145" i="18"/>
  <c r="J150" i="18"/>
  <c r="I150" i="18"/>
  <c r="F150" i="18"/>
  <c r="D150" i="18"/>
  <c r="C150" i="18"/>
  <c r="J149" i="18"/>
  <c r="H149" i="18"/>
  <c r="L143" i="18"/>
  <c r="M132" i="18"/>
  <c r="I135" i="18"/>
  <c r="H135" i="18"/>
  <c r="E135" i="18"/>
  <c r="D135" i="18"/>
  <c r="M130" i="18"/>
  <c r="L130" i="18"/>
  <c r="M129" i="18"/>
  <c r="C134" i="18"/>
  <c r="E76" i="18"/>
  <c r="E207" i="18"/>
  <c r="H150" i="18"/>
  <c r="F149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30" i="18" l="1"/>
  <c r="L132" i="18"/>
  <c r="E179" i="18"/>
  <c r="E183" i="18"/>
  <c r="E178" i="18"/>
  <c r="E213" i="18"/>
  <c r="K130" i="18"/>
  <c r="E197" i="18"/>
  <c r="E208" i="18"/>
  <c r="E181" i="18"/>
  <c r="E185" i="18"/>
  <c r="E70" i="18"/>
  <c r="E74" i="18"/>
  <c r="E114" i="18"/>
  <c r="N133" i="18"/>
  <c r="E72" i="18"/>
  <c r="E92" i="18"/>
  <c r="E112" i="18"/>
  <c r="J134" i="18"/>
  <c r="L129" i="18"/>
  <c r="E184" i="18"/>
  <c r="E209" i="18"/>
  <c r="C160" i="17"/>
  <c r="E166" i="18"/>
  <c r="D160" i="18"/>
  <c r="C135" i="18"/>
  <c r="F135" i="18"/>
  <c r="E35" i="18"/>
  <c r="E45" i="18"/>
  <c r="K129" i="18"/>
  <c r="K132" i="18"/>
  <c r="K133" i="18"/>
  <c r="K143" i="18"/>
  <c r="K145" i="18"/>
  <c r="K146" i="18"/>
  <c r="K147" i="18"/>
  <c r="C160" i="18"/>
  <c r="E167" i="18"/>
  <c r="D160" i="17"/>
  <c r="E200" i="18"/>
  <c r="E222" i="18"/>
  <c r="M145" i="18"/>
  <c r="M128" i="18"/>
  <c r="M133" i="18"/>
  <c r="M143" i="18"/>
  <c r="I149" i="18"/>
  <c r="J135" i="18"/>
  <c r="D134" i="18"/>
  <c r="E37" i="18"/>
  <c r="E47" i="18"/>
  <c r="E150" i="18"/>
  <c r="M150" i="18" s="1"/>
  <c r="L144" i="18"/>
  <c r="E46" i="18"/>
  <c r="E71" i="18"/>
  <c r="E75" i="18"/>
  <c r="D93" i="18"/>
  <c r="L133" i="18"/>
  <c r="E180" i="18"/>
  <c r="E221" i="18"/>
  <c r="I134" i="18"/>
  <c r="N128" i="18"/>
  <c r="N129" i="18"/>
  <c r="N132" i="18"/>
  <c r="N145" i="18"/>
  <c r="N146" i="18"/>
  <c r="N147" i="18"/>
  <c r="E158" i="18"/>
  <c r="E34" i="18"/>
  <c r="E48" i="18"/>
  <c r="E73" i="18"/>
  <c r="E77" i="18"/>
  <c r="E113" i="18"/>
  <c r="G135" i="18"/>
  <c r="E159" i="18"/>
  <c r="E182" i="18"/>
  <c r="E223" i="18"/>
  <c r="E157" i="18"/>
  <c r="E168" i="18"/>
  <c r="M146" i="18"/>
  <c r="M147" i="18"/>
  <c r="E199" i="18"/>
  <c r="E210" i="18"/>
  <c r="L135" i="18"/>
  <c r="N144" i="18"/>
  <c r="H134" i="18"/>
  <c r="G149" i="18"/>
  <c r="E170" i="18"/>
  <c r="D50" i="18"/>
  <c r="E36" i="18"/>
  <c r="C93" i="18"/>
  <c r="G150" i="18"/>
  <c r="K150" i="18" s="1"/>
  <c r="N149" i="18"/>
  <c r="M144" i="18"/>
  <c r="C149" i="18"/>
  <c r="M135" i="18"/>
  <c r="G134" i="18"/>
  <c r="K134" i="18" s="1"/>
  <c r="E91" i="18"/>
  <c r="D51" i="18"/>
  <c r="C50" i="18"/>
  <c r="L150" i="18"/>
  <c r="N150" i="18"/>
  <c r="E90" i="18"/>
  <c r="F134" i="18"/>
  <c r="N143" i="18"/>
  <c r="E44" i="18"/>
  <c r="C51" i="18"/>
  <c r="K131" i="18"/>
  <c r="K144" i="18"/>
  <c r="L131" i="18"/>
  <c r="D149" i="18"/>
  <c r="L149" i="18" s="1"/>
  <c r="E134" i="18"/>
  <c r="M131" i="18"/>
  <c r="E149" i="18"/>
  <c r="N131" i="18"/>
  <c r="E171" i="18"/>
  <c r="K128" i="18"/>
  <c r="L128" i="18"/>
  <c r="E223" i="17"/>
  <c r="E213" i="17"/>
  <c r="E212" i="17"/>
  <c r="E210" i="17"/>
  <c r="E209" i="17"/>
  <c r="E208" i="17"/>
  <c r="E207" i="17"/>
  <c r="E200" i="17"/>
  <c r="E199" i="17"/>
  <c r="E197" i="17"/>
  <c r="E184" i="17"/>
  <c r="E182" i="17"/>
  <c r="E181" i="17"/>
  <c r="E180" i="17"/>
  <c r="E179" i="17"/>
  <c r="E178" i="17"/>
  <c r="E168" i="17"/>
  <c r="E167" i="17"/>
  <c r="E159" i="17"/>
  <c r="E158" i="17"/>
  <c r="E157" i="17"/>
  <c r="I149" i="17"/>
  <c r="N147" i="17"/>
  <c r="M147" i="17"/>
  <c r="L147" i="17"/>
  <c r="K147" i="17"/>
  <c r="N146" i="17"/>
  <c r="L146" i="17"/>
  <c r="K146" i="17"/>
  <c r="N145" i="17"/>
  <c r="M145" i="17"/>
  <c r="L145" i="17"/>
  <c r="K145" i="17"/>
  <c r="I150" i="17"/>
  <c r="H150" i="17"/>
  <c r="N144" i="17"/>
  <c r="M144" i="17"/>
  <c r="D150" i="17"/>
  <c r="C150" i="17"/>
  <c r="J149" i="17"/>
  <c r="H149" i="17"/>
  <c r="G149" i="17"/>
  <c r="F149" i="17"/>
  <c r="E149" i="17"/>
  <c r="L143" i="17"/>
  <c r="K143" i="17"/>
  <c r="N133" i="17"/>
  <c r="M133" i="17"/>
  <c r="L133" i="17"/>
  <c r="K133" i="17"/>
  <c r="N132" i="17"/>
  <c r="M132" i="17"/>
  <c r="L132" i="17"/>
  <c r="K132" i="17"/>
  <c r="J135" i="17"/>
  <c r="I135" i="17"/>
  <c r="H135" i="17"/>
  <c r="G135" i="17"/>
  <c r="F135" i="17"/>
  <c r="E135" i="17"/>
  <c r="D135" i="17"/>
  <c r="C135" i="17"/>
  <c r="N130" i="17"/>
  <c r="M130" i="17"/>
  <c r="L130" i="17"/>
  <c r="K130" i="17"/>
  <c r="N129" i="17"/>
  <c r="M129" i="17"/>
  <c r="L129" i="17"/>
  <c r="K129" i="17"/>
  <c r="J134" i="17"/>
  <c r="I134" i="17"/>
  <c r="H134" i="17"/>
  <c r="G134" i="17"/>
  <c r="F134" i="17"/>
  <c r="M128" i="17"/>
  <c r="D134" i="17"/>
  <c r="C134" i="17"/>
  <c r="E114" i="17"/>
  <c r="E112" i="17"/>
  <c r="E92" i="17"/>
  <c r="E77" i="17"/>
  <c r="E76" i="17"/>
  <c r="E73" i="17"/>
  <c r="E72" i="17"/>
  <c r="E70" i="17"/>
  <c r="E46" i="17"/>
  <c r="E37" i="17"/>
  <c r="E35" i="17"/>
  <c r="E160" i="18" l="1"/>
  <c r="E160" i="17"/>
  <c r="N134" i="18"/>
  <c r="N135" i="18"/>
  <c r="K135" i="18"/>
  <c r="M149" i="18"/>
  <c r="L134" i="18"/>
  <c r="E169" i="18"/>
  <c r="K149" i="18"/>
  <c r="M134" i="18"/>
  <c r="E93" i="18"/>
  <c r="E50" i="18"/>
  <c r="E51" i="18"/>
  <c r="L150" i="17"/>
  <c r="M135" i="17"/>
  <c r="L135" i="17"/>
  <c r="L134" i="17"/>
  <c r="N134" i="17"/>
  <c r="N135" i="17"/>
  <c r="N149" i="17"/>
  <c r="M146" i="17"/>
  <c r="F150" i="17"/>
  <c r="C93" i="17"/>
  <c r="C50" i="17"/>
  <c r="G150" i="17"/>
  <c r="K150" i="17" s="1"/>
  <c r="E166" i="17"/>
  <c r="E222" i="17"/>
  <c r="E36" i="17"/>
  <c r="D93" i="17"/>
  <c r="M149" i="17"/>
  <c r="E169" i="17"/>
  <c r="D50" i="17"/>
  <c r="E71" i="17"/>
  <c r="E75" i="17"/>
  <c r="E91" i="17"/>
  <c r="E198" i="17"/>
  <c r="C149" i="17"/>
  <c r="K149" i="17" s="1"/>
  <c r="E221" i="17"/>
  <c r="E34" i="17"/>
  <c r="E47" i="17"/>
  <c r="E113" i="17"/>
  <c r="E183" i="17"/>
  <c r="D51" i="17"/>
  <c r="E48" i="17"/>
  <c r="E150" i="17"/>
  <c r="M150" i="17" s="1"/>
  <c r="E74" i="17"/>
  <c r="E45" i="17"/>
  <c r="K134" i="17"/>
  <c r="K135" i="17"/>
  <c r="N131" i="17"/>
  <c r="J150" i="17"/>
  <c r="E185" i="17"/>
  <c r="E214" i="17"/>
  <c r="E134" i="17"/>
  <c r="M134" i="17" s="1"/>
  <c r="E90" i="17"/>
  <c r="E44" i="17"/>
  <c r="C51" i="17"/>
  <c r="K131" i="17"/>
  <c r="K144" i="17"/>
  <c r="E170" i="17"/>
  <c r="L131" i="17"/>
  <c r="L144" i="17"/>
  <c r="D149" i="17"/>
  <c r="L149" i="17" s="1"/>
  <c r="M143" i="17"/>
  <c r="N128" i="17"/>
  <c r="M131" i="17"/>
  <c r="E171" i="17"/>
  <c r="K128" i="17"/>
  <c r="N143" i="17"/>
  <c r="L128" i="17"/>
  <c r="E50" i="17" l="1"/>
  <c r="E93" i="17"/>
  <c r="N150" i="17"/>
  <c r="E51" i="17"/>
  <c r="E213" i="16" l="1"/>
  <c r="E184" i="16"/>
  <c r="E159" i="16"/>
  <c r="M147" i="16"/>
  <c r="L147" i="16"/>
  <c r="L146" i="16"/>
  <c r="L145" i="16"/>
  <c r="J150" i="16"/>
  <c r="I150" i="16"/>
  <c r="G150" i="16"/>
  <c r="M144" i="16"/>
  <c r="D150" i="16"/>
  <c r="J149" i="16"/>
  <c r="I149" i="16"/>
  <c r="E149" i="16"/>
  <c r="D149" i="16"/>
  <c r="M132" i="16"/>
  <c r="L132" i="16"/>
  <c r="J135" i="16"/>
  <c r="I135" i="16"/>
  <c r="H135" i="16"/>
  <c r="G135" i="16"/>
  <c r="E135" i="16"/>
  <c r="D135" i="16"/>
  <c r="N130" i="16"/>
  <c r="M130" i="16"/>
  <c r="L130" i="16"/>
  <c r="K130" i="16"/>
  <c r="M129" i="16"/>
  <c r="L129" i="16"/>
  <c r="I134" i="16"/>
  <c r="H134" i="16"/>
  <c r="G134" i="16"/>
  <c r="E134" i="16"/>
  <c r="E35" i="16"/>
  <c r="E207" i="16"/>
  <c r="H149" i="16"/>
  <c r="H150" i="16"/>
  <c r="E184" i="15"/>
  <c r="E180" i="15"/>
  <c r="N147" i="15"/>
  <c r="M147" i="15"/>
  <c r="L146" i="15"/>
  <c r="M145" i="15"/>
  <c r="L145" i="15"/>
  <c r="J150" i="15"/>
  <c r="I150" i="15"/>
  <c r="H150" i="15"/>
  <c r="F150" i="15"/>
  <c r="E150" i="15"/>
  <c r="C150" i="15"/>
  <c r="J149" i="15"/>
  <c r="I149" i="15"/>
  <c r="H149" i="15"/>
  <c r="G149" i="15"/>
  <c r="F149" i="15"/>
  <c r="E149" i="15"/>
  <c r="L143" i="15"/>
  <c r="M133" i="15"/>
  <c r="L133" i="15"/>
  <c r="N132" i="15"/>
  <c r="M132" i="15"/>
  <c r="L132" i="15"/>
  <c r="K132" i="15"/>
  <c r="I135" i="15"/>
  <c r="E135" i="15"/>
  <c r="N130" i="15"/>
  <c r="M130" i="15"/>
  <c r="N129" i="15"/>
  <c r="M129" i="15"/>
  <c r="L129" i="15"/>
  <c r="K129" i="15"/>
  <c r="J134" i="15"/>
  <c r="I134" i="15"/>
  <c r="H134" i="15"/>
  <c r="F134" i="15"/>
  <c r="M128" i="15"/>
  <c r="D134" i="15"/>
  <c r="C134" i="15"/>
  <c r="E76" i="15"/>
  <c r="E207" i="15"/>
  <c r="E214" i="14"/>
  <c r="E213" i="14"/>
  <c r="E212" i="14"/>
  <c r="E198" i="14"/>
  <c r="M147" i="14"/>
  <c r="L147" i="14"/>
  <c r="L146" i="14"/>
  <c r="J150" i="14"/>
  <c r="I150" i="14"/>
  <c r="H150" i="14"/>
  <c r="E150" i="14"/>
  <c r="D150" i="14"/>
  <c r="C150" i="14"/>
  <c r="J149" i="14"/>
  <c r="I149" i="14"/>
  <c r="H149" i="14"/>
  <c r="F149" i="14"/>
  <c r="E149" i="14"/>
  <c r="D149" i="14"/>
  <c r="M132" i="14"/>
  <c r="L132" i="14"/>
  <c r="H135" i="14"/>
  <c r="M131" i="14"/>
  <c r="L131" i="14"/>
  <c r="N130" i="14"/>
  <c r="M130" i="14"/>
  <c r="L130" i="14"/>
  <c r="K130" i="14"/>
  <c r="M129" i="14"/>
  <c r="E134" i="14"/>
  <c r="E76" i="14"/>
  <c r="E207" i="14"/>
  <c r="E159" i="9"/>
  <c r="E159" i="7"/>
  <c r="E159" i="10" l="1"/>
  <c r="G134" i="15"/>
  <c r="K134" i="15" s="1"/>
  <c r="E159" i="15"/>
  <c r="E213" i="15"/>
  <c r="E159" i="8"/>
  <c r="E198" i="16"/>
  <c r="E214" i="16"/>
  <c r="N133" i="15"/>
  <c r="E212" i="16"/>
  <c r="E77" i="15"/>
  <c r="E183" i="16"/>
  <c r="E179" i="15"/>
  <c r="M133" i="16"/>
  <c r="E76" i="16"/>
  <c r="H134" i="14"/>
  <c r="L128" i="16"/>
  <c r="E158" i="15"/>
  <c r="E158" i="8"/>
  <c r="E200" i="15"/>
  <c r="E208" i="16"/>
  <c r="E178" i="15"/>
  <c r="J134" i="14"/>
  <c r="I134" i="14"/>
  <c r="M134" i="14" s="1"/>
  <c r="E159" i="12"/>
  <c r="E209" i="15"/>
  <c r="J134" i="16"/>
  <c r="L129" i="14"/>
  <c r="E180" i="16"/>
  <c r="E181" i="14"/>
  <c r="E210" i="15"/>
  <c r="E114" i="16"/>
  <c r="E209" i="16"/>
  <c r="E208" i="15"/>
  <c r="E197" i="15"/>
  <c r="E181" i="15"/>
  <c r="E181" i="16"/>
  <c r="L133" i="16"/>
  <c r="D160" i="16"/>
  <c r="K143" i="15"/>
  <c r="K147" i="15"/>
  <c r="L144" i="15"/>
  <c r="L147" i="15"/>
  <c r="C160" i="7"/>
  <c r="C160" i="12"/>
  <c r="D160" i="10"/>
  <c r="D160" i="6"/>
  <c r="C135" i="16"/>
  <c r="K135" i="16" s="1"/>
  <c r="K132" i="16"/>
  <c r="N131" i="16"/>
  <c r="N132" i="16"/>
  <c r="H135" i="15"/>
  <c r="K130" i="15"/>
  <c r="K133" i="15"/>
  <c r="F135" i="15"/>
  <c r="N132" i="14"/>
  <c r="G135" i="15"/>
  <c r="K129" i="16"/>
  <c r="I135" i="14"/>
  <c r="J135" i="15"/>
  <c r="J135" i="14"/>
  <c r="C135" i="15"/>
  <c r="K132" i="14"/>
  <c r="L130" i="15"/>
  <c r="D135" i="15"/>
  <c r="E77" i="16"/>
  <c r="D160" i="7"/>
  <c r="D160" i="12"/>
  <c r="C160" i="6"/>
  <c r="C160" i="10"/>
  <c r="E160" i="10" s="1"/>
  <c r="E158" i="12"/>
  <c r="E159" i="13"/>
  <c r="E72" i="16"/>
  <c r="E92" i="16"/>
  <c r="C160" i="16"/>
  <c r="F134" i="14"/>
  <c r="C160" i="9"/>
  <c r="C160" i="15"/>
  <c r="D160" i="9"/>
  <c r="C160" i="14"/>
  <c r="D160" i="15"/>
  <c r="C160" i="13"/>
  <c r="D160" i="14"/>
  <c r="C160" i="8"/>
  <c r="D160" i="8"/>
  <c r="D160" i="13"/>
  <c r="E114" i="14"/>
  <c r="E35" i="14"/>
  <c r="E45" i="14"/>
  <c r="E75" i="14"/>
  <c r="E91" i="14"/>
  <c r="E167" i="14"/>
  <c r="G150" i="15"/>
  <c r="K150" i="15" s="1"/>
  <c r="M145" i="16"/>
  <c r="M146" i="16"/>
  <c r="E166" i="15"/>
  <c r="N145" i="16"/>
  <c r="L143" i="14"/>
  <c r="E36" i="14"/>
  <c r="E92" i="14"/>
  <c r="E200" i="14"/>
  <c r="E222" i="14"/>
  <c r="E157" i="12"/>
  <c r="E44" i="16"/>
  <c r="E113" i="16"/>
  <c r="E178" i="16"/>
  <c r="E182" i="16"/>
  <c r="E197" i="16"/>
  <c r="E92" i="15"/>
  <c r="E34" i="14"/>
  <c r="E48" i="14"/>
  <c r="E70" i="14"/>
  <c r="E74" i="14"/>
  <c r="E166" i="14"/>
  <c r="E209" i="14"/>
  <c r="D51" i="14"/>
  <c r="K146" i="14"/>
  <c r="M146" i="15"/>
  <c r="D50" i="16"/>
  <c r="E223" i="16"/>
  <c r="E45" i="16"/>
  <c r="E91" i="16"/>
  <c r="E159" i="6"/>
  <c r="E157" i="8"/>
  <c r="E178" i="14"/>
  <c r="E223" i="14"/>
  <c r="E37" i="16"/>
  <c r="E47" i="16"/>
  <c r="E73" i="16"/>
  <c r="K128" i="16"/>
  <c r="K133" i="16"/>
  <c r="K143" i="16"/>
  <c r="K144" i="16"/>
  <c r="K145" i="16"/>
  <c r="K146" i="16"/>
  <c r="K147" i="16"/>
  <c r="E167" i="16"/>
  <c r="E199" i="16"/>
  <c r="E210" i="16"/>
  <c r="E45" i="15"/>
  <c r="E199" i="15"/>
  <c r="E221" i="15"/>
  <c r="E183" i="14"/>
  <c r="E221" i="14"/>
  <c r="E112" i="14"/>
  <c r="E158" i="14"/>
  <c r="E168" i="14"/>
  <c r="M149" i="15"/>
  <c r="M150" i="15"/>
  <c r="E185" i="15"/>
  <c r="E222" i="15"/>
  <c r="E184" i="14"/>
  <c r="N146" i="15"/>
  <c r="L133" i="14"/>
  <c r="L145" i="14"/>
  <c r="E37" i="15"/>
  <c r="E47" i="15"/>
  <c r="E73" i="15"/>
  <c r="E113" i="15"/>
  <c r="E182" i="15"/>
  <c r="E223" i="15"/>
  <c r="E48" i="16"/>
  <c r="E185" i="16"/>
  <c r="E200" i="16"/>
  <c r="N145" i="15"/>
  <c r="C50" i="14"/>
  <c r="M146" i="14"/>
  <c r="M133" i="14"/>
  <c r="M145" i="14"/>
  <c r="D93" i="14"/>
  <c r="E34" i="15"/>
  <c r="E48" i="15"/>
  <c r="E70" i="15"/>
  <c r="E74" i="15"/>
  <c r="N150" i="15"/>
  <c r="E158" i="6"/>
  <c r="D50" i="14"/>
  <c r="N144" i="15"/>
  <c r="E114" i="15"/>
  <c r="E183" i="15"/>
  <c r="E214" i="15"/>
  <c r="E168" i="16"/>
  <c r="E70" i="16"/>
  <c r="E74" i="16"/>
  <c r="E90" i="16"/>
  <c r="E222" i="16"/>
  <c r="C134" i="14"/>
  <c r="M149" i="14"/>
  <c r="E72" i="14"/>
  <c r="E168" i="15"/>
  <c r="E36" i="16"/>
  <c r="E158" i="10"/>
  <c r="N129" i="14"/>
  <c r="N146" i="14"/>
  <c r="N147" i="14"/>
  <c r="E35" i="15"/>
  <c r="E71" i="15"/>
  <c r="E75" i="15"/>
  <c r="K145" i="15"/>
  <c r="K146" i="15"/>
  <c r="C51" i="16"/>
  <c r="E46" i="16"/>
  <c r="N133" i="14"/>
  <c r="N144" i="14"/>
  <c r="N145" i="14"/>
  <c r="M144" i="14"/>
  <c r="E37" i="14"/>
  <c r="E47" i="14"/>
  <c r="E73" i="14"/>
  <c r="E77" i="14"/>
  <c r="E113" i="14"/>
  <c r="K144" i="14"/>
  <c r="G150" i="14"/>
  <c r="K150" i="14" s="1"/>
  <c r="E170" i="14"/>
  <c r="E36" i="15"/>
  <c r="D51" i="15"/>
  <c r="E72" i="15"/>
  <c r="E182" i="14"/>
  <c r="E179" i="16"/>
  <c r="M143" i="16"/>
  <c r="D51" i="16"/>
  <c r="E157" i="6"/>
  <c r="E158" i="7"/>
  <c r="E157" i="10"/>
  <c r="E197" i="14"/>
  <c r="E208" i="14"/>
  <c r="E112" i="15"/>
  <c r="N149" i="15"/>
  <c r="E34" i="16"/>
  <c r="L135" i="16"/>
  <c r="L149" i="16"/>
  <c r="E221" i="16"/>
  <c r="E171" i="14"/>
  <c r="E71" i="14"/>
  <c r="K129" i="14"/>
  <c r="K133" i="14"/>
  <c r="K143" i="14"/>
  <c r="K145" i="14"/>
  <c r="K147" i="14"/>
  <c r="E212" i="15"/>
  <c r="D93" i="16"/>
  <c r="E112" i="16"/>
  <c r="F134" i="16"/>
  <c r="N133" i="16"/>
  <c r="N143" i="16"/>
  <c r="N144" i="16"/>
  <c r="F149" i="16"/>
  <c r="N149" i="16" s="1"/>
  <c r="N146" i="16"/>
  <c r="N147" i="16"/>
  <c r="N149" i="14"/>
  <c r="E167" i="15"/>
  <c r="E46" i="15"/>
  <c r="E198" i="15"/>
  <c r="D150" i="15"/>
  <c r="L150" i="15" s="1"/>
  <c r="C93" i="14"/>
  <c r="E158" i="13"/>
  <c r="C51" i="14"/>
  <c r="D134" i="14"/>
  <c r="E179" i="14"/>
  <c r="C149" i="15"/>
  <c r="K149" i="15" s="1"/>
  <c r="C50" i="15"/>
  <c r="E90" i="15"/>
  <c r="G149" i="16"/>
  <c r="G149" i="14"/>
  <c r="E158" i="9"/>
  <c r="E180" i="14"/>
  <c r="E199" i="14"/>
  <c r="E210" i="14"/>
  <c r="N143" i="15"/>
  <c r="D50" i="15"/>
  <c r="E91" i="15"/>
  <c r="E185" i="14"/>
  <c r="E71" i="16"/>
  <c r="E75" i="16"/>
  <c r="E157" i="16"/>
  <c r="L144" i="16"/>
  <c r="C150" i="16"/>
  <c r="K150" i="16" s="1"/>
  <c r="M149" i="16"/>
  <c r="N129" i="16"/>
  <c r="C50" i="16"/>
  <c r="M134" i="16"/>
  <c r="M135" i="16"/>
  <c r="L150" i="16"/>
  <c r="C134" i="16"/>
  <c r="K134" i="16" s="1"/>
  <c r="C93" i="16"/>
  <c r="M128" i="16"/>
  <c r="E150" i="16"/>
  <c r="M150" i="16" s="1"/>
  <c r="E166" i="16"/>
  <c r="M131" i="16"/>
  <c r="D134" i="16"/>
  <c r="L134" i="16" s="1"/>
  <c r="E158" i="16"/>
  <c r="N128" i="16"/>
  <c r="F150" i="16"/>
  <c r="N150" i="16" s="1"/>
  <c r="F135" i="16"/>
  <c r="N135" i="16" s="1"/>
  <c r="L143" i="16"/>
  <c r="K131" i="16"/>
  <c r="C149" i="16"/>
  <c r="E171" i="16"/>
  <c r="L131" i="16"/>
  <c r="E157" i="15"/>
  <c r="M135" i="15"/>
  <c r="L134" i="15"/>
  <c r="C93" i="15"/>
  <c r="N134" i="15"/>
  <c r="E44" i="15"/>
  <c r="C51" i="15"/>
  <c r="K131" i="15"/>
  <c r="K144" i="15"/>
  <c r="E170" i="15"/>
  <c r="L131" i="15"/>
  <c r="D149" i="15"/>
  <c r="L149" i="15" s="1"/>
  <c r="E134" i="15"/>
  <c r="M134" i="15" s="1"/>
  <c r="M144" i="15"/>
  <c r="N131" i="15"/>
  <c r="E171" i="15"/>
  <c r="M143" i="15"/>
  <c r="D93" i="15"/>
  <c r="M131" i="15"/>
  <c r="K128" i="15"/>
  <c r="N128" i="15"/>
  <c r="L128" i="15"/>
  <c r="M150" i="14"/>
  <c r="F150" i="14"/>
  <c r="N150" i="14" s="1"/>
  <c r="L150" i="14"/>
  <c r="L149" i="14"/>
  <c r="C135" i="14"/>
  <c r="F135" i="14"/>
  <c r="G135" i="14"/>
  <c r="G134" i="14"/>
  <c r="E46" i="14"/>
  <c r="M128" i="14"/>
  <c r="M143" i="14"/>
  <c r="E90" i="14"/>
  <c r="N128" i="14"/>
  <c r="N143" i="14"/>
  <c r="E44" i="14"/>
  <c r="K131" i="14"/>
  <c r="C149" i="14"/>
  <c r="E159" i="14"/>
  <c r="D135" i="14"/>
  <c r="L135" i="14" s="1"/>
  <c r="E135" i="14"/>
  <c r="N131" i="14"/>
  <c r="E157" i="14"/>
  <c r="K128" i="14"/>
  <c r="L144" i="14"/>
  <c r="L128" i="14"/>
  <c r="E157" i="13"/>
  <c r="E157" i="9"/>
  <c r="E157" i="7"/>
  <c r="E159" i="1"/>
  <c r="E214" i="13"/>
  <c r="E213" i="13"/>
  <c r="E212" i="13"/>
  <c r="E198" i="13"/>
  <c r="M147" i="13"/>
  <c r="L147" i="13"/>
  <c r="L146" i="13"/>
  <c r="L145" i="13"/>
  <c r="J150" i="13"/>
  <c r="I150" i="13"/>
  <c r="H150" i="13"/>
  <c r="G150" i="13"/>
  <c r="F150" i="13"/>
  <c r="L144" i="13"/>
  <c r="J149" i="13"/>
  <c r="I149" i="13"/>
  <c r="H149" i="13"/>
  <c r="F149" i="13"/>
  <c r="D149" i="13"/>
  <c r="C149" i="13"/>
  <c r="M132" i="13"/>
  <c r="L132" i="13"/>
  <c r="I135" i="13"/>
  <c r="H135" i="13"/>
  <c r="E135" i="13"/>
  <c r="D135" i="13"/>
  <c r="N130" i="13"/>
  <c r="M130" i="13"/>
  <c r="L130" i="13"/>
  <c r="K130" i="13"/>
  <c r="M129" i="13"/>
  <c r="J134" i="13"/>
  <c r="G134" i="13"/>
  <c r="E76" i="13"/>
  <c r="E207" i="13"/>
  <c r="E185" i="13"/>
  <c r="E184" i="13"/>
  <c r="E183" i="13"/>
  <c r="E182" i="13"/>
  <c r="N134" i="14" l="1"/>
  <c r="L134" i="14"/>
  <c r="E160" i="8"/>
  <c r="L128" i="13"/>
  <c r="E160" i="16"/>
  <c r="E160" i="7"/>
  <c r="E160" i="13"/>
  <c r="E160" i="14"/>
  <c r="E160" i="15"/>
  <c r="E160" i="9"/>
  <c r="E160" i="6"/>
  <c r="E160" i="12"/>
  <c r="E169" i="15"/>
  <c r="H134" i="13"/>
  <c r="I134" i="13"/>
  <c r="E134" i="13"/>
  <c r="N134" i="16"/>
  <c r="E51" i="14"/>
  <c r="E72" i="13"/>
  <c r="E199" i="13"/>
  <c r="E221" i="13"/>
  <c r="E210" i="13"/>
  <c r="E180" i="13"/>
  <c r="M133" i="13"/>
  <c r="E93" i="15"/>
  <c r="N135" i="15"/>
  <c r="K132" i="13"/>
  <c r="N132" i="13"/>
  <c r="L135" i="15"/>
  <c r="K135" i="15"/>
  <c r="M135" i="14"/>
  <c r="N135" i="14"/>
  <c r="E92" i="13"/>
  <c r="D160" i="1"/>
  <c r="C160" i="1"/>
  <c r="E50" i="16"/>
  <c r="J135" i="13"/>
  <c r="E74" i="13"/>
  <c r="E150" i="13"/>
  <c r="M150" i="13" s="1"/>
  <c r="L129" i="13"/>
  <c r="L133" i="13"/>
  <c r="D150" i="13"/>
  <c r="L150" i="13" s="1"/>
  <c r="E51" i="16"/>
  <c r="E93" i="14"/>
  <c r="E166" i="13"/>
  <c r="E157" i="1"/>
  <c r="E50" i="14"/>
  <c r="E181" i="13"/>
  <c r="E200" i="13"/>
  <c r="E222" i="13"/>
  <c r="E70" i="13"/>
  <c r="E114" i="13"/>
  <c r="E208" i="13"/>
  <c r="C51" i="13"/>
  <c r="K134" i="14"/>
  <c r="E51" i="15"/>
  <c r="E169" i="16"/>
  <c r="E50" i="15"/>
  <c r="E169" i="14"/>
  <c r="E223" i="13"/>
  <c r="E158" i="1"/>
  <c r="C135" i="13"/>
  <c r="K146" i="13"/>
  <c r="K145" i="13"/>
  <c r="L135" i="13"/>
  <c r="N133" i="13"/>
  <c r="E48" i="13"/>
  <c r="E77" i="13"/>
  <c r="E113" i="13"/>
  <c r="K133" i="13"/>
  <c r="K147" i="13"/>
  <c r="D134" i="13"/>
  <c r="E178" i="13"/>
  <c r="E197" i="13"/>
  <c r="D50" i="13"/>
  <c r="K149" i="16"/>
  <c r="E170" i="13"/>
  <c r="E71" i="13"/>
  <c r="E36" i="13"/>
  <c r="K129" i="13"/>
  <c r="K144" i="13"/>
  <c r="E75" i="13"/>
  <c r="E46" i="13"/>
  <c r="E37" i="13"/>
  <c r="E47" i="13"/>
  <c r="K149" i="14"/>
  <c r="E93" i="16"/>
  <c r="E167" i="13"/>
  <c r="E179" i="13"/>
  <c r="E209" i="13"/>
  <c r="E170" i="16"/>
  <c r="K135" i="14"/>
  <c r="E34" i="13"/>
  <c r="C50" i="13"/>
  <c r="E73" i="13"/>
  <c r="M143" i="13"/>
  <c r="E149" i="13"/>
  <c r="M149" i="13" s="1"/>
  <c r="E112" i="13"/>
  <c r="F134" i="13"/>
  <c r="N134" i="13" s="1"/>
  <c r="F135" i="13"/>
  <c r="N150" i="13"/>
  <c r="N146" i="13"/>
  <c r="E44" i="13"/>
  <c r="E90" i="13"/>
  <c r="G135" i="13"/>
  <c r="G149" i="13"/>
  <c r="K149" i="13" s="1"/>
  <c r="M146" i="13"/>
  <c r="N143" i="13"/>
  <c r="N149" i="13"/>
  <c r="N145" i="13"/>
  <c r="N147" i="13"/>
  <c r="E35" i="13"/>
  <c r="E91" i="13"/>
  <c r="E168" i="13"/>
  <c r="E171" i="13"/>
  <c r="L149" i="13"/>
  <c r="M145" i="13"/>
  <c r="K143" i="13"/>
  <c r="M135" i="13"/>
  <c r="C134" i="13"/>
  <c r="K134" i="13" s="1"/>
  <c r="N129" i="13"/>
  <c r="D93" i="13"/>
  <c r="D51" i="13"/>
  <c r="M131" i="13"/>
  <c r="M144" i="13"/>
  <c r="E45" i="13"/>
  <c r="N131" i="13"/>
  <c r="N144" i="13"/>
  <c r="K128" i="13"/>
  <c r="C150" i="13"/>
  <c r="K150" i="13" s="1"/>
  <c r="C93" i="13"/>
  <c r="M128" i="13"/>
  <c r="N128" i="13"/>
  <c r="K131" i="13"/>
  <c r="L143" i="13"/>
  <c r="L131" i="13"/>
  <c r="E160" i="1" l="1"/>
  <c r="M134" i="13"/>
  <c r="L134" i="13"/>
  <c r="N135" i="13"/>
  <c r="K135" i="13"/>
  <c r="E51" i="13"/>
  <c r="E50" i="13"/>
  <c r="E169" i="13"/>
  <c r="E93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5" i="12"/>
  <c r="E184" i="12"/>
  <c r="E182" i="12"/>
  <c r="E181" i="12"/>
  <c r="E180" i="12"/>
  <c r="E179" i="12"/>
  <c r="E178" i="12"/>
  <c r="E168" i="12"/>
  <c r="E167" i="12"/>
  <c r="E166" i="12"/>
  <c r="J150" i="12"/>
  <c r="I150" i="12"/>
  <c r="H150" i="12"/>
  <c r="C150" i="12"/>
  <c r="G149" i="12"/>
  <c r="F149" i="12"/>
  <c r="E149" i="12"/>
  <c r="D149" i="12"/>
  <c r="N147" i="12"/>
  <c r="M147" i="12"/>
  <c r="L147" i="12"/>
  <c r="K147" i="12"/>
  <c r="N146" i="12"/>
  <c r="M146" i="12"/>
  <c r="L146" i="12"/>
  <c r="K146" i="12"/>
  <c r="N145" i="12"/>
  <c r="M145" i="12"/>
  <c r="L145" i="12"/>
  <c r="K145" i="12"/>
  <c r="M144" i="12"/>
  <c r="G150" i="12"/>
  <c r="F150" i="12"/>
  <c r="E150" i="12"/>
  <c r="L144" i="12"/>
  <c r="K144" i="12"/>
  <c r="J149" i="12"/>
  <c r="I149" i="12"/>
  <c r="H149" i="12"/>
  <c r="N143" i="12"/>
  <c r="M143" i="12"/>
  <c r="L143" i="12"/>
  <c r="C149" i="12"/>
  <c r="N133" i="12"/>
  <c r="M133" i="12"/>
  <c r="L133" i="12"/>
  <c r="K133" i="12"/>
  <c r="N132" i="12"/>
  <c r="M132" i="12"/>
  <c r="L132" i="12"/>
  <c r="K132" i="12"/>
  <c r="J135" i="12"/>
  <c r="I135" i="12"/>
  <c r="H135" i="12"/>
  <c r="G135" i="12"/>
  <c r="F135" i="12"/>
  <c r="M131" i="12"/>
  <c r="D135" i="12"/>
  <c r="C135" i="12"/>
  <c r="N130" i="12"/>
  <c r="M130" i="12"/>
  <c r="L130" i="12"/>
  <c r="K130" i="12"/>
  <c r="N129" i="12"/>
  <c r="M129" i="12"/>
  <c r="L129" i="12"/>
  <c r="K129" i="12"/>
  <c r="J134" i="12"/>
  <c r="I134" i="12"/>
  <c r="H134" i="12"/>
  <c r="G134" i="12"/>
  <c r="F134" i="12"/>
  <c r="E134" i="12"/>
  <c r="D134" i="12"/>
  <c r="C134" i="12"/>
  <c r="E114" i="12"/>
  <c r="E113" i="12"/>
  <c r="E112" i="12"/>
  <c r="C93" i="12"/>
  <c r="E91" i="12"/>
  <c r="D93" i="12"/>
  <c r="E77" i="12"/>
  <c r="E76" i="12"/>
  <c r="E75" i="12"/>
  <c r="E74" i="12"/>
  <c r="E73" i="12"/>
  <c r="E72" i="12"/>
  <c r="E71" i="12"/>
  <c r="E70" i="12"/>
  <c r="E48" i="12"/>
  <c r="D51" i="12"/>
  <c r="E47" i="12"/>
  <c r="E46" i="12"/>
  <c r="D50" i="12"/>
  <c r="E44" i="12"/>
  <c r="E37" i="12"/>
  <c r="E36" i="12"/>
  <c r="E35" i="12"/>
  <c r="E34" i="12"/>
  <c r="M134" i="12" l="1"/>
  <c r="L134" i="12"/>
  <c r="M150" i="12"/>
  <c r="L149" i="12"/>
  <c r="M149" i="12"/>
  <c r="E93" i="12"/>
  <c r="E183" i="12"/>
  <c r="K134" i="12"/>
  <c r="K149" i="12"/>
  <c r="E169" i="12"/>
  <c r="N150" i="12"/>
  <c r="K135" i="12"/>
  <c r="L135" i="12"/>
  <c r="N134" i="12"/>
  <c r="N135" i="12"/>
  <c r="N149" i="12"/>
  <c r="K150" i="12"/>
  <c r="E135" i="12"/>
  <c r="M135" i="12" s="1"/>
  <c r="N131" i="12"/>
  <c r="N144" i="12"/>
  <c r="K128" i="12"/>
  <c r="K143" i="12"/>
  <c r="E170" i="12"/>
  <c r="C50" i="12"/>
  <c r="E50" i="12" s="1"/>
  <c r="E92" i="12"/>
  <c r="L128" i="12"/>
  <c r="D150" i="12"/>
  <c r="L150" i="12" s="1"/>
  <c r="E45" i="12"/>
  <c r="E90" i="12"/>
  <c r="N128" i="12"/>
  <c r="E171" i="12"/>
  <c r="C51" i="12"/>
  <c r="E51" i="12" s="1"/>
  <c r="K131" i="12"/>
  <c r="M128" i="12"/>
  <c r="L131" i="12"/>
  <c r="E214" i="10" l="1"/>
  <c r="E213" i="10"/>
  <c r="E212" i="10"/>
  <c r="E210" i="10"/>
  <c r="E198" i="10"/>
  <c r="E184" i="10"/>
  <c r="E181" i="10"/>
  <c r="E180" i="10"/>
  <c r="N147" i="10"/>
  <c r="M147" i="10"/>
  <c r="L147" i="10"/>
  <c r="K147" i="10"/>
  <c r="L146" i="10"/>
  <c r="M145" i="10"/>
  <c r="L145" i="10"/>
  <c r="J150" i="10"/>
  <c r="I150" i="10"/>
  <c r="H150" i="10"/>
  <c r="F150" i="10"/>
  <c r="E150" i="10"/>
  <c r="L144" i="10"/>
  <c r="J149" i="10"/>
  <c r="I149" i="10"/>
  <c r="H149" i="10"/>
  <c r="E149" i="10"/>
  <c r="D149" i="10"/>
  <c r="M133" i="10"/>
  <c r="L133" i="10"/>
  <c r="M132" i="10"/>
  <c r="L132" i="10"/>
  <c r="K132" i="10"/>
  <c r="J135" i="10"/>
  <c r="I135" i="10"/>
  <c r="H135" i="10"/>
  <c r="G135" i="10"/>
  <c r="F135" i="10"/>
  <c r="E135" i="10"/>
  <c r="D135" i="10"/>
  <c r="C135" i="10"/>
  <c r="M130" i="10"/>
  <c r="L130" i="10"/>
  <c r="K130" i="10"/>
  <c r="M129" i="10"/>
  <c r="L129" i="10"/>
  <c r="K129" i="10"/>
  <c r="I134" i="10"/>
  <c r="H134" i="10"/>
  <c r="G134" i="10"/>
  <c r="F134" i="10"/>
  <c r="M128" i="10"/>
  <c r="D134" i="10"/>
  <c r="E77" i="10"/>
  <c r="E76" i="10"/>
  <c r="E35" i="10"/>
  <c r="E208" i="10"/>
  <c r="E207" i="10"/>
  <c r="E214" i="9"/>
  <c r="E184" i="8"/>
  <c r="E184" i="9"/>
  <c r="L147" i="9"/>
  <c r="N146" i="9"/>
  <c r="M146" i="9"/>
  <c r="L146" i="9"/>
  <c r="K146" i="9"/>
  <c r="L145" i="9"/>
  <c r="J150" i="9"/>
  <c r="I150" i="9"/>
  <c r="H150" i="9"/>
  <c r="G150" i="9"/>
  <c r="F150" i="9"/>
  <c r="M144" i="9"/>
  <c r="L144" i="9"/>
  <c r="K144" i="9"/>
  <c r="I149" i="9"/>
  <c r="H149" i="9"/>
  <c r="D149" i="9"/>
  <c r="C149" i="9"/>
  <c r="N132" i="9"/>
  <c r="M132" i="9"/>
  <c r="L132" i="9"/>
  <c r="K132" i="9"/>
  <c r="J135" i="9"/>
  <c r="I135" i="9"/>
  <c r="H135" i="9"/>
  <c r="G135" i="9"/>
  <c r="F135" i="9"/>
  <c r="E135" i="9"/>
  <c r="D135" i="9"/>
  <c r="C135" i="9"/>
  <c r="M130" i="9"/>
  <c r="L130" i="9"/>
  <c r="N129" i="9"/>
  <c r="L129" i="9"/>
  <c r="K129" i="9"/>
  <c r="D134" i="9"/>
  <c r="C134" i="9"/>
  <c r="E76" i="9"/>
  <c r="E207" i="9"/>
  <c r="E214" i="8"/>
  <c r="E213" i="8"/>
  <c r="E212" i="8"/>
  <c r="E181" i="8"/>
  <c r="L147" i="8"/>
  <c r="K147" i="8"/>
  <c r="M146" i="8"/>
  <c r="L146" i="8"/>
  <c r="L145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N143" i="8"/>
  <c r="M143" i="8"/>
  <c r="D149" i="8"/>
  <c r="C149" i="8"/>
  <c r="N132" i="8"/>
  <c r="M132" i="8"/>
  <c r="L132" i="8"/>
  <c r="K132" i="8"/>
  <c r="H135" i="8"/>
  <c r="N130" i="8"/>
  <c r="M130" i="8"/>
  <c r="L130" i="8"/>
  <c r="K130" i="8"/>
  <c r="N129" i="8"/>
  <c r="M129" i="8"/>
  <c r="L129" i="8"/>
  <c r="K129" i="8"/>
  <c r="H134" i="8"/>
  <c r="G134" i="8"/>
  <c r="C134" i="8"/>
  <c r="E77" i="8"/>
  <c r="E76" i="8"/>
  <c r="E35" i="8"/>
  <c r="E207" i="8"/>
  <c r="F134" i="9" l="1"/>
  <c r="E200" i="10"/>
  <c r="E222" i="10"/>
  <c r="E178" i="10"/>
  <c r="E198" i="8"/>
  <c r="E77" i="9"/>
  <c r="E197" i="10"/>
  <c r="H134" i="9"/>
  <c r="L134" i="9" s="1"/>
  <c r="I134" i="8"/>
  <c r="E179" i="10"/>
  <c r="E183" i="10"/>
  <c r="E209" i="10"/>
  <c r="E199" i="10"/>
  <c r="E210" i="8"/>
  <c r="E179" i="8"/>
  <c r="J134" i="8"/>
  <c r="E210" i="9"/>
  <c r="K133" i="8"/>
  <c r="E185" i="10"/>
  <c r="K133" i="10"/>
  <c r="E223" i="10"/>
  <c r="I134" i="9"/>
  <c r="J134" i="10"/>
  <c r="N134" i="10" s="1"/>
  <c r="E181" i="9"/>
  <c r="F134" i="8"/>
  <c r="E213" i="9"/>
  <c r="E167" i="8"/>
  <c r="E170" i="8"/>
  <c r="E180" i="8"/>
  <c r="E167" i="10"/>
  <c r="E170" i="10"/>
  <c r="E198" i="9"/>
  <c r="E212" i="9"/>
  <c r="E180" i="9"/>
  <c r="E178" i="8"/>
  <c r="E166" i="10"/>
  <c r="E72" i="8"/>
  <c r="M147" i="9"/>
  <c r="N147" i="8"/>
  <c r="G149" i="9"/>
  <c r="K149" i="9" s="1"/>
  <c r="M146" i="10"/>
  <c r="M147" i="8"/>
  <c r="K147" i="9"/>
  <c r="N147" i="9"/>
  <c r="C134" i="10"/>
  <c r="K134" i="10" s="1"/>
  <c r="L133" i="8"/>
  <c r="L133" i="9"/>
  <c r="L128" i="8"/>
  <c r="K133" i="9"/>
  <c r="N130" i="9"/>
  <c r="J135" i="8"/>
  <c r="C135" i="8"/>
  <c r="N129" i="10"/>
  <c r="N130" i="10"/>
  <c r="N132" i="10"/>
  <c r="N133" i="10"/>
  <c r="I135" i="8"/>
  <c r="K130" i="9"/>
  <c r="E135" i="8"/>
  <c r="D135" i="8"/>
  <c r="L135" i="8" s="1"/>
  <c r="F135" i="8"/>
  <c r="G135" i="8"/>
  <c r="E72" i="10"/>
  <c r="J134" i="9"/>
  <c r="J149" i="9"/>
  <c r="K144" i="10"/>
  <c r="K145" i="10"/>
  <c r="K146" i="10"/>
  <c r="E91" i="10"/>
  <c r="E92" i="10"/>
  <c r="G134" i="9"/>
  <c r="K134" i="9" s="1"/>
  <c r="E71" i="9"/>
  <c r="E75" i="9"/>
  <c r="E91" i="9"/>
  <c r="G150" i="10"/>
  <c r="C149" i="10"/>
  <c r="D50" i="8"/>
  <c r="E34" i="10"/>
  <c r="C50" i="10"/>
  <c r="E48" i="10"/>
  <c r="E114" i="10"/>
  <c r="E113" i="8"/>
  <c r="K145" i="8"/>
  <c r="E171" i="8"/>
  <c r="E182" i="10"/>
  <c r="D51" i="8"/>
  <c r="E200" i="8"/>
  <c r="E44" i="9"/>
  <c r="E48" i="9"/>
  <c r="E73" i="9"/>
  <c r="E185" i="9"/>
  <c r="E185" i="8"/>
  <c r="E200" i="9"/>
  <c r="E222" i="9"/>
  <c r="E73" i="10"/>
  <c r="N143" i="10"/>
  <c r="N145" i="10"/>
  <c r="N146" i="10"/>
  <c r="E45" i="8"/>
  <c r="E71" i="8"/>
  <c r="E75" i="8"/>
  <c r="E91" i="8"/>
  <c r="N144" i="9"/>
  <c r="E166" i="9"/>
  <c r="E36" i="8"/>
  <c r="E46" i="8"/>
  <c r="E199" i="8"/>
  <c r="E36" i="9"/>
  <c r="E46" i="9"/>
  <c r="E209" i="9"/>
  <c r="E34" i="8"/>
  <c r="E44" i="8"/>
  <c r="E48" i="8"/>
  <c r="E70" i="8"/>
  <c r="E74" i="8"/>
  <c r="C50" i="8"/>
  <c r="D150" i="9"/>
  <c r="L150" i="9" s="1"/>
  <c r="M145" i="9"/>
  <c r="D150" i="10"/>
  <c r="L150" i="10" s="1"/>
  <c r="D50" i="10"/>
  <c r="E112" i="8"/>
  <c r="D51" i="10"/>
  <c r="N145" i="9"/>
  <c r="E178" i="9"/>
  <c r="E182" i="8"/>
  <c r="E197" i="9"/>
  <c r="E208" i="9"/>
  <c r="E223" i="9"/>
  <c r="C150" i="10"/>
  <c r="E37" i="10"/>
  <c r="E47" i="10"/>
  <c r="E72" i="9"/>
  <c r="E92" i="9"/>
  <c r="C93" i="10"/>
  <c r="K146" i="8"/>
  <c r="E197" i="8"/>
  <c r="E208" i="8"/>
  <c r="E223" i="8"/>
  <c r="E199" i="9"/>
  <c r="C50" i="9"/>
  <c r="D50" i="9"/>
  <c r="E113" i="9"/>
  <c r="K144" i="8"/>
  <c r="E114" i="8"/>
  <c r="E70" i="9"/>
  <c r="E74" i="9"/>
  <c r="D93" i="9"/>
  <c r="E114" i="9"/>
  <c r="E112" i="10"/>
  <c r="M150" i="10"/>
  <c r="K145" i="9"/>
  <c r="E166" i="8"/>
  <c r="E113" i="10"/>
  <c r="E209" i="8"/>
  <c r="E37" i="9"/>
  <c r="E47" i="9"/>
  <c r="D93" i="10"/>
  <c r="E73" i="8"/>
  <c r="D51" i="9"/>
  <c r="N133" i="9"/>
  <c r="N143" i="9"/>
  <c r="E36" i="10"/>
  <c r="E46" i="10"/>
  <c r="E71" i="10"/>
  <c r="E75" i="10"/>
  <c r="L144" i="8"/>
  <c r="E170" i="9"/>
  <c r="E44" i="10"/>
  <c r="N150" i="10"/>
  <c r="E37" i="8"/>
  <c r="E47" i="8"/>
  <c r="E92" i="8"/>
  <c r="E70" i="10"/>
  <c r="E74" i="10"/>
  <c r="E221" i="10"/>
  <c r="M133" i="8"/>
  <c r="N133" i="8"/>
  <c r="N145" i="8"/>
  <c r="N146" i="8"/>
  <c r="E221" i="8"/>
  <c r="E34" i="9"/>
  <c r="E112" i="9"/>
  <c r="E134" i="9"/>
  <c r="M133" i="9"/>
  <c r="M143" i="9"/>
  <c r="E179" i="9"/>
  <c r="E183" i="9"/>
  <c r="E183" i="8"/>
  <c r="E168" i="9"/>
  <c r="M145" i="8"/>
  <c r="C93" i="8"/>
  <c r="E168" i="8"/>
  <c r="N150" i="9"/>
  <c r="E182" i="9"/>
  <c r="D93" i="8"/>
  <c r="E222" i="8"/>
  <c r="E35" i="9"/>
  <c r="C93" i="9"/>
  <c r="E221" i="9"/>
  <c r="E168" i="10"/>
  <c r="L149" i="10"/>
  <c r="G149" i="10"/>
  <c r="N144" i="10"/>
  <c r="M143" i="10"/>
  <c r="K135" i="10"/>
  <c r="L135" i="10"/>
  <c r="L134" i="10"/>
  <c r="N135" i="10"/>
  <c r="M149" i="10"/>
  <c r="M135" i="10"/>
  <c r="M131" i="10"/>
  <c r="M144" i="10"/>
  <c r="E45" i="10"/>
  <c r="N131" i="10"/>
  <c r="F149" i="10"/>
  <c r="N149" i="10" s="1"/>
  <c r="K128" i="10"/>
  <c r="L143" i="10"/>
  <c r="E134" i="10"/>
  <c r="M134" i="10" s="1"/>
  <c r="E90" i="10"/>
  <c r="N128" i="10"/>
  <c r="E171" i="10"/>
  <c r="K143" i="10"/>
  <c r="L128" i="10"/>
  <c r="C51" i="10"/>
  <c r="K131" i="10"/>
  <c r="L131" i="10"/>
  <c r="E167" i="9"/>
  <c r="L149" i="9"/>
  <c r="E150" i="9"/>
  <c r="M150" i="9" s="1"/>
  <c r="C150" i="9"/>
  <c r="K150" i="9" s="1"/>
  <c r="K135" i="9"/>
  <c r="M129" i="9"/>
  <c r="L135" i="9"/>
  <c r="M135" i="9"/>
  <c r="N135" i="9"/>
  <c r="L128" i="9"/>
  <c r="M131" i="9"/>
  <c r="E149" i="9"/>
  <c r="M149" i="9" s="1"/>
  <c r="E45" i="9"/>
  <c r="N131" i="9"/>
  <c r="F149" i="9"/>
  <c r="K128" i="9"/>
  <c r="K143" i="9"/>
  <c r="E90" i="9"/>
  <c r="N128" i="9"/>
  <c r="E171" i="9"/>
  <c r="L143" i="9"/>
  <c r="C51" i="9"/>
  <c r="K131" i="9"/>
  <c r="M128" i="9"/>
  <c r="L131" i="9"/>
  <c r="K149" i="8"/>
  <c r="L149" i="8"/>
  <c r="M144" i="8"/>
  <c r="N144" i="8"/>
  <c r="E134" i="8"/>
  <c r="K134" i="8"/>
  <c r="N150" i="8"/>
  <c r="K150" i="8"/>
  <c r="L150" i="8"/>
  <c r="M150" i="8"/>
  <c r="K143" i="8"/>
  <c r="M131" i="8"/>
  <c r="E149" i="8"/>
  <c r="M149" i="8" s="1"/>
  <c r="N131" i="8"/>
  <c r="F149" i="8"/>
  <c r="N149" i="8" s="1"/>
  <c r="K128" i="8"/>
  <c r="D134" i="8"/>
  <c r="L134" i="8" s="1"/>
  <c r="M128" i="8"/>
  <c r="E90" i="8"/>
  <c r="N128" i="8"/>
  <c r="K131" i="8"/>
  <c r="L143" i="8"/>
  <c r="C51" i="8"/>
  <c r="L131" i="8"/>
  <c r="N134" i="9" l="1"/>
  <c r="M134" i="8"/>
  <c r="N134" i="8"/>
  <c r="M134" i="9"/>
  <c r="M135" i="8"/>
  <c r="N149" i="9"/>
  <c r="K135" i="8"/>
  <c r="N135" i="8"/>
  <c r="E51" i="8"/>
  <c r="K150" i="10"/>
  <c r="K149" i="10"/>
  <c r="E50" i="10"/>
  <c r="E50" i="8"/>
  <c r="E93" i="10"/>
  <c r="E93" i="8"/>
  <c r="E50" i="9"/>
  <c r="E169" i="9"/>
  <c r="E51" i="10"/>
  <c r="E169" i="10"/>
  <c r="E93" i="9"/>
  <c r="E51" i="9"/>
  <c r="E169" i="8"/>
  <c r="E223" i="7" l="1"/>
  <c r="E214" i="7"/>
  <c r="E213" i="7"/>
  <c r="E212" i="7"/>
  <c r="E198" i="7"/>
  <c r="E184" i="7"/>
  <c r="N147" i="7"/>
  <c r="L147" i="7"/>
  <c r="K147" i="7"/>
  <c r="L146" i="7"/>
  <c r="L145" i="7"/>
  <c r="J150" i="7"/>
  <c r="I150" i="7"/>
  <c r="F150" i="7"/>
  <c r="E150" i="7"/>
  <c r="D150" i="7"/>
  <c r="C150" i="7"/>
  <c r="J149" i="7"/>
  <c r="I149" i="7"/>
  <c r="H149" i="7"/>
  <c r="G149" i="7"/>
  <c r="L143" i="7"/>
  <c r="L129" i="7"/>
  <c r="M129" i="7"/>
  <c r="N129" i="7"/>
  <c r="K130" i="7"/>
  <c r="L130" i="7"/>
  <c r="M130" i="7"/>
  <c r="N130" i="7"/>
  <c r="C135" i="7"/>
  <c r="D135" i="7"/>
  <c r="E135" i="7"/>
  <c r="F135" i="7"/>
  <c r="G135" i="7"/>
  <c r="H135" i="7"/>
  <c r="I135" i="7"/>
  <c r="J135" i="7"/>
  <c r="M132" i="7"/>
  <c r="K129" i="7"/>
  <c r="E76" i="7"/>
  <c r="E207" i="7"/>
  <c r="H150" i="7"/>
  <c r="E200" i="7" l="1"/>
  <c r="E179" i="7"/>
  <c r="E183" i="7"/>
  <c r="E209" i="7"/>
  <c r="E180" i="7"/>
  <c r="E210" i="7"/>
  <c r="K132" i="7"/>
  <c r="E134" i="7"/>
  <c r="H134" i="7"/>
  <c r="M133" i="7"/>
  <c r="E208" i="7"/>
  <c r="L133" i="7"/>
  <c r="E182" i="7"/>
  <c r="D134" i="7"/>
  <c r="E77" i="7"/>
  <c r="K133" i="7"/>
  <c r="E166" i="7"/>
  <c r="M143" i="7"/>
  <c r="M147" i="7"/>
  <c r="F134" i="7"/>
  <c r="I134" i="7"/>
  <c r="N133" i="7"/>
  <c r="K128" i="7"/>
  <c r="J134" i="7"/>
  <c r="N132" i="7"/>
  <c r="L132" i="7"/>
  <c r="E35" i="7"/>
  <c r="E92" i="7"/>
  <c r="E72" i="7"/>
  <c r="E44" i="7"/>
  <c r="E34" i="7"/>
  <c r="E171" i="7"/>
  <c r="E181" i="7"/>
  <c r="E222" i="7"/>
  <c r="C149" i="7"/>
  <c r="K149" i="7" s="1"/>
  <c r="E114" i="7"/>
  <c r="E37" i="7"/>
  <c r="E113" i="7"/>
  <c r="N150" i="7"/>
  <c r="N146" i="7"/>
  <c r="M145" i="7"/>
  <c r="M146" i="7"/>
  <c r="L144" i="7"/>
  <c r="E170" i="7"/>
  <c r="E199" i="7"/>
  <c r="E221" i="7"/>
  <c r="D93" i="7"/>
  <c r="E73" i="7"/>
  <c r="E36" i="7"/>
  <c r="E48" i="7"/>
  <c r="E45" i="7"/>
  <c r="E71" i="7"/>
  <c r="E75" i="7"/>
  <c r="E91" i="7"/>
  <c r="E178" i="7"/>
  <c r="E197" i="7"/>
  <c r="G150" i="7"/>
  <c r="K150" i="7" s="1"/>
  <c r="E70" i="7"/>
  <c r="K145" i="7"/>
  <c r="K146" i="7"/>
  <c r="E168" i="7"/>
  <c r="E74" i="7"/>
  <c r="E112" i="7"/>
  <c r="E149" i="7"/>
  <c r="M149" i="7" s="1"/>
  <c r="E90" i="7"/>
  <c r="K144" i="7"/>
  <c r="E185" i="7"/>
  <c r="D50" i="7"/>
  <c r="E46" i="7"/>
  <c r="G134" i="7"/>
  <c r="F149" i="7"/>
  <c r="N149" i="7" s="1"/>
  <c r="M144" i="7"/>
  <c r="E47" i="7"/>
  <c r="E167" i="7"/>
  <c r="N145" i="7"/>
  <c r="N143" i="7"/>
  <c r="N135" i="7"/>
  <c r="K135" i="7"/>
  <c r="L135" i="7"/>
  <c r="M135" i="7"/>
  <c r="D51" i="7"/>
  <c r="C51" i="7"/>
  <c r="C50" i="7"/>
  <c r="L150" i="7"/>
  <c r="M150" i="7"/>
  <c r="K143" i="7"/>
  <c r="L128" i="7"/>
  <c r="L131" i="7"/>
  <c r="D149" i="7"/>
  <c r="L149" i="7" s="1"/>
  <c r="M131" i="7"/>
  <c r="N131" i="7"/>
  <c r="N144" i="7"/>
  <c r="C134" i="7"/>
  <c r="C93" i="7"/>
  <c r="M128" i="7"/>
  <c r="N128" i="7"/>
  <c r="K131" i="7"/>
  <c r="M134" i="7" l="1"/>
  <c r="L134" i="7"/>
  <c r="N134" i="7"/>
  <c r="E169" i="7"/>
  <c r="E51" i="7"/>
  <c r="E93" i="7"/>
  <c r="E50" i="7"/>
  <c r="K134" i="7"/>
  <c r="E214" i="6" l="1"/>
  <c r="E210" i="6"/>
  <c r="E198" i="6"/>
  <c r="E184" i="6"/>
  <c r="L147" i="6"/>
  <c r="L146" i="6"/>
  <c r="L145" i="6"/>
  <c r="I150" i="6"/>
  <c r="H150" i="6"/>
  <c r="G150" i="6"/>
  <c r="F150" i="6"/>
  <c r="E150" i="6"/>
  <c r="D150" i="6"/>
  <c r="C150" i="6"/>
  <c r="I149" i="6"/>
  <c r="H149" i="6"/>
  <c r="M143" i="6"/>
  <c r="D149" i="6"/>
  <c r="N132" i="6"/>
  <c r="M132" i="6"/>
  <c r="L132" i="6"/>
  <c r="K132" i="6"/>
  <c r="J135" i="6"/>
  <c r="I135" i="6"/>
  <c r="H135" i="6"/>
  <c r="G135" i="6"/>
  <c r="F135" i="6"/>
  <c r="E135" i="6"/>
  <c r="D135" i="6"/>
  <c r="C135" i="6"/>
  <c r="N130" i="6"/>
  <c r="M130" i="6"/>
  <c r="L130" i="6"/>
  <c r="K130" i="6"/>
  <c r="N129" i="6"/>
  <c r="M129" i="6"/>
  <c r="L129" i="6"/>
  <c r="K129" i="6"/>
  <c r="H134" i="6"/>
  <c r="F134" i="6"/>
  <c r="E134" i="6"/>
  <c r="D134" i="6"/>
  <c r="C134" i="6"/>
  <c r="E76" i="6"/>
  <c r="E207" i="6"/>
  <c r="J150" i="6"/>
  <c r="J149" i="6"/>
  <c r="E214" i="1"/>
  <c r="I134" i="6" l="1"/>
  <c r="M134" i="6" s="1"/>
  <c r="J134" i="6"/>
  <c r="N134" i="6" s="1"/>
  <c r="M133" i="6"/>
  <c r="E179" i="6"/>
  <c r="E77" i="6"/>
  <c r="E212" i="6"/>
  <c r="E213" i="1"/>
  <c r="L133" i="6"/>
  <c r="E213" i="6"/>
  <c r="E167" i="6"/>
  <c r="E170" i="6"/>
  <c r="E180" i="6"/>
  <c r="E181" i="6"/>
  <c r="E178" i="6"/>
  <c r="E166" i="6"/>
  <c r="K133" i="6"/>
  <c r="N133" i="6"/>
  <c r="M146" i="6"/>
  <c r="M147" i="6"/>
  <c r="G134" i="6"/>
  <c r="K134" i="6" s="1"/>
  <c r="E35" i="6"/>
  <c r="E71" i="6"/>
  <c r="E75" i="6"/>
  <c r="E91" i="6"/>
  <c r="E183" i="6"/>
  <c r="E209" i="6"/>
  <c r="G149" i="6"/>
  <c r="E34" i="6"/>
  <c r="E44" i="6"/>
  <c r="E48" i="6"/>
  <c r="E70" i="6"/>
  <c r="E74" i="6"/>
  <c r="E114" i="6"/>
  <c r="E182" i="6"/>
  <c r="E197" i="6"/>
  <c r="E208" i="6"/>
  <c r="E37" i="6"/>
  <c r="E47" i="6"/>
  <c r="E73" i="6"/>
  <c r="E113" i="6"/>
  <c r="E171" i="6"/>
  <c r="E185" i="6"/>
  <c r="E200" i="6"/>
  <c r="E222" i="6"/>
  <c r="N143" i="6"/>
  <c r="N145" i="6"/>
  <c r="N146" i="6"/>
  <c r="N147" i="6"/>
  <c r="E168" i="6"/>
  <c r="E36" i="6"/>
  <c r="E46" i="6"/>
  <c r="E72" i="6"/>
  <c r="E112" i="6"/>
  <c r="M145" i="6"/>
  <c r="E199" i="6"/>
  <c r="E223" i="6"/>
  <c r="K146" i="6"/>
  <c r="L135" i="6"/>
  <c r="C50" i="6"/>
  <c r="E45" i="6"/>
  <c r="E221" i="1"/>
  <c r="D50" i="6"/>
  <c r="E92" i="6"/>
  <c r="D93" i="6"/>
  <c r="K143" i="6"/>
  <c r="K145" i="6"/>
  <c r="K147" i="6"/>
  <c r="E90" i="6"/>
  <c r="L134" i="6"/>
  <c r="L149" i="6"/>
  <c r="E221" i="6"/>
  <c r="C51" i="6"/>
  <c r="M144" i="6"/>
  <c r="E222" i="1"/>
  <c r="E223" i="1"/>
  <c r="K150" i="6"/>
  <c r="L144" i="6"/>
  <c r="L143" i="6"/>
  <c r="C149" i="6"/>
  <c r="K135" i="6"/>
  <c r="M135" i="6"/>
  <c r="N135" i="6"/>
  <c r="N150" i="6"/>
  <c r="L150" i="6"/>
  <c r="M150" i="6"/>
  <c r="L128" i="6"/>
  <c r="K131" i="6"/>
  <c r="D51" i="6"/>
  <c r="L131" i="6"/>
  <c r="M131" i="6"/>
  <c r="E149" i="6"/>
  <c r="M149" i="6" s="1"/>
  <c r="K144" i="6"/>
  <c r="N131" i="6"/>
  <c r="N144" i="6"/>
  <c r="F149" i="6"/>
  <c r="N149" i="6" s="1"/>
  <c r="K128" i="6"/>
  <c r="C93" i="6"/>
  <c r="M128" i="6"/>
  <c r="N128" i="6"/>
  <c r="E169" i="6" l="1"/>
  <c r="K149" i="6"/>
  <c r="E93" i="6"/>
  <c r="E51" i="6"/>
  <c r="E50" i="6"/>
  <c r="E212" i="1" l="1"/>
  <c r="E210" i="1"/>
  <c r="E209" i="1"/>
  <c r="E208" i="1"/>
  <c r="E207" i="1"/>
  <c r="E179" i="1" l="1"/>
  <c r="E180" i="1"/>
  <c r="E181" i="1"/>
  <c r="E182" i="1"/>
  <c r="E183" i="1"/>
  <c r="E184" i="1"/>
  <c r="E185" i="1"/>
  <c r="E178" i="1"/>
  <c r="D149" i="1" l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C150" i="1"/>
  <c r="C149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K144" i="1"/>
  <c r="K145" i="1"/>
  <c r="K146" i="1"/>
  <c r="K147" i="1"/>
  <c r="K143" i="1"/>
  <c r="K150" i="1" l="1"/>
  <c r="L149" i="1"/>
  <c r="K149" i="1"/>
  <c r="M150" i="1"/>
  <c r="L150" i="1"/>
  <c r="N150" i="1"/>
  <c r="M149" i="1"/>
  <c r="N149" i="1"/>
  <c r="D135" i="1"/>
  <c r="E135" i="1"/>
  <c r="F135" i="1"/>
  <c r="G135" i="1"/>
  <c r="H135" i="1"/>
  <c r="I135" i="1"/>
  <c r="J135" i="1"/>
  <c r="C135" i="1"/>
  <c r="G134" i="1"/>
  <c r="H134" i="1"/>
  <c r="I134" i="1"/>
  <c r="J134" i="1"/>
  <c r="E134" i="1"/>
  <c r="F134" i="1"/>
  <c r="D134" i="1"/>
  <c r="C134" i="1"/>
  <c r="M134" i="1" l="1"/>
  <c r="M135" i="1"/>
  <c r="N135" i="1"/>
  <c r="K134" i="1"/>
  <c r="L134" i="1"/>
  <c r="N134" i="1"/>
  <c r="L135" i="1"/>
  <c r="K135" i="1"/>
  <c r="K129" i="1"/>
  <c r="M129" i="1"/>
  <c r="K131" i="1"/>
  <c r="M131" i="1"/>
  <c r="N131" i="1"/>
  <c r="K133" i="1"/>
  <c r="L133" i="1"/>
  <c r="M133" i="1"/>
  <c r="N133" i="1"/>
  <c r="M128" i="1"/>
  <c r="K128" i="1"/>
  <c r="N129" i="1"/>
  <c r="L129" i="1"/>
  <c r="K130" i="1"/>
  <c r="L130" i="1"/>
  <c r="M130" i="1"/>
  <c r="N130" i="1"/>
  <c r="L131" i="1"/>
  <c r="K132" i="1"/>
  <c r="L132" i="1"/>
  <c r="M132" i="1"/>
  <c r="N132" i="1"/>
  <c r="L128" i="1"/>
  <c r="N128" i="1"/>
  <c r="E114" i="1" l="1"/>
  <c r="E113" i="1"/>
  <c r="E112" i="1"/>
  <c r="E76" i="1" l="1"/>
  <c r="E72" i="1"/>
  <c r="E73" i="1" l="1"/>
  <c r="E71" i="1"/>
  <c r="E70" i="1"/>
  <c r="E74" i="1"/>
  <c r="E75" i="1"/>
  <c r="D51" i="1" l="1"/>
  <c r="D50" i="1"/>
  <c r="E48" i="1" l="1"/>
  <c r="E45" i="1"/>
  <c r="E47" i="1" l="1"/>
  <c r="C51" i="1"/>
  <c r="E51" i="1" s="1"/>
  <c r="E37" i="1"/>
  <c r="E44" i="1"/>
  <c r="C50" i="1"/>
  <c r="E50" i="1" s="1"/>
  <c r="E34" i="1"/>
  <c r="E46" i="1"/>
  <c r="E36" i="1"/>
  <c r="E35" i="1"/>
  <c r="E25" i="1" l="1"/>
  <c r="E16" i="1" l="1"/>
  <c r="E17" i="1" l="1"/>
  <c r="D20" i="1" l="1"/>
  <c r="E14" i="1"/>
  <c r="E15" i="1" l="1"/>
  <c r="C20" i="1"/>
  <c r="E20" i="1" s="1"/>
  <c r="E198" i="1" l="1"/>
  <c r="E197" i="1"/>
  <c r="E200" i="1" l="1"/>
  <c r="E199" i="1"/>
  <c r="D169" i="1" l="1"/>
  <c r="C169" i="1"/>
  <c r="E166" i="1"/>
  <c r="E171" i="1"/>
  <c r="E168" i="1"/>
  <c r="E170" i="1"/>
  <c r="E167" i="1"/>
  <c r="E169" i="1" l="1"/>
  <c r="E100" i="6"/>
  <c r="E100" i="1"/>
  <c r="E58" i="22"/>
  <c r="E58" i="21"/>
  <c r="E58" i="20"/>
  <c r="E58" i="19"/>
  <c r="E58" i="18"/>
  <c r="E58" i="17"/>
  <c r="E58" i="14"/>
  <c r="E58" i="13"/>
  <c r="E58" i="12"/>
  <c r="E58" i="16"/>
  <c r="E58" i="10"/>
  <c r="E58" i="9"/>
  <c r="E58" i="8"/>
  <c r="E58" i="6"/>
  <c r="E100" i="9" l="1"/>
  <c r="E100" i="18"/>
  <c r="E100" i="12"/>
  <c r="E100" i="21"/>
  <c r="E100" i="7"/>
  <c r="E100" i="15"/>
  <c r="E100" i="10"/>
  <c r="E100" i="16"/>
  <c r="E100" i="22"/>
  <c r="D103" i="17"/>
  <c r="E100" i="20"/>
  <c r="E104" i="20"/>
  <c r="E101" i="20"/>
  <c r="C103" i="20"/>
  <c r="E101" i="15"/>
  <c r="C103" i="15"/>
  <c r="E104" i="16"/>
  <c r="C103" i="16"/>
  <c r="E101" i="16"/>
  <c r="E101" i="7"/>
  <c r="C103" i="7"/>
  <c r="E105" i="10"/>
  <c r="E102" i="10"/>
  <c r="E100" i="13"/>
  <c r="C103" i="19"/>
  <c r="E101" i="19"/>
  <c r="E104" i="14"/>
  <c r="C103" i="14"/>
  <c r="E101" i="14"/>
  <c r="E101" i="6"/>
  <c r="E104" i="6"/>
  <c r="C103" i="6"/>
  <c r="E105" i="6"/>
  <c r="E102" i="6"/>
  <c r="E101" i="10"/>
  <c r="C103" i="10"/>
  <c r="E100" i="14"/>
  <c r="E105" i="22"/>
  <c r="E102" i="22"/>
  <c r="E105" i="18"/>
  <c r="E102" i="18"/>
  <c r="E105" i="13"/>
  <c r="E102" i="13"/>
  <c r="E105" i="9"/>
  <c r="E102" i="9"/>
  <c r="D103" i="20"/>
  <c r="D103" i="15"/>
  <c r="D103" i="16"/>
  <c r="D103" i="7"/>
  <c r="D103" i="12"/>
  <c r="E101" i="18"/>
  <c r="C103" i="18"/>
  <c r="E101" i="13"/>
  <c r="C103" i="13"/>
  <c r="E101" i="9"/>
  <c r="C103" i="9"/>
  <c r="E105" i="14"/>
  <c r="E102" i="14"/>
  <c r="D103" i="8"/>
  <c r="E104" i="22"/>
  <c r="C103" i="22"/>
  <c r="E101" i="22"/>
  <c r="E100" i="8"/>
  <c r="E100" i="17"/>
  <c r="E105" i="21"/>
  <c r="E102" i="21"/>
  <c r="E105" i="17"/>
  <c r="E102" i="17"/>
  <c r="E105" i="12"/>
  <c r="E102" i="12"/>
  <c r="E105" i="8"/>
  <c r="E102" i="8"/>
  <c r="D103" i="19"/>
  <c r="D103" i="14"/>
  <c r="D103" i="10"/>
  <c r="D103" i="6"/>
  <c r="E104" i="21"/>
  <c r="C103" i="21"/>
  <c r="E101" i="21"/>
  <c r="E104" i="12"/>
  <c r="E101" i="12"/>
  <c r="C103" i="12"/>
  <c r="C103" i="8"/>
  <c r="E103" i="8" s="1"/>
  <c r="E101" i="8"/>
  <c r="E105" i="19"/>
  <c r="E102" i="19"/>
  <c r="D103" i="21"/>
  <c r="E104" i="17"/>
  <c r="C103" i="17"/>
  <c r="E101" i="17"/>
  <c r="E100" i="19"/>
  <c r="E105" i="20"/>
  <c r="E102" i="20"/>
  <c r="E105" i="15"/>
  <c r="E102" i="15"/>
  <c r="E102" i="16"/>
  <c r="E105" i="16"/>
  <c r="E105" i="7"/>
  <c r="E102" i="7"/>
  <c r="D103" i="22"/>
  <c r="D103" i="18"/>
  <c r="D103" i="13"/>
  <c r="D103" i="9"/>
  <c r="C61" i="21"/>
  <c r="E59" i="21"/>
  <c r="C61" i="17"/>
  <c r="E59" i="17"/>
  <c r="E59" i="12"/>
  <c r="C61" i="12"/>
  <c r="E62" i="8"/>
  <c r="C61" i="8"/>
  <c r="E59" i="8"/>
  <c r="E59" i="20"/>
  <c r="C61" i="20"/>
  <c r="C61" i="15"/>
  <c r="E59" i="15"/>
  <c r="E59" i="16"/>
  <c r="C61" i="16"/>
  <c r="E59" i="7"/>
  <c r="C61" i="7"/>
  <c r="E63" i="19"/>
  <c r="E60" i="19"/>
  <c r="E63" i="14"/>
  <c r="E60" i="14"/>
  <c r="E63" i="10"/>
  <c r="E60" i="10"/>
  <c r="E63" i="6"/>
  <c r="E60" i="6"/>
  <c r="D61" i="21"/>
  <c r="D61" i="17"/>
  <c r="D61" i="12"/>
  <c r="D61" i="8"/>
  <c r="E63" i="7"/>
  <c r="E60" i="7"/>
  <c r="D61" i="22"/>
  <c r="C61" i="19"/>
  <c r="E59" i="19"/>
  <c r="E62" i="14"/>
  <c r="C61" i="14"/>
  <c r="E59" i="14"/>
  <c r="C61" i="10"/>
  <c r="E59" i="10"/>
  <c r="C61" i="6"/>
  <c r="E59" i="6"/>
  <c r="E63" i="20"/>
  <c r="E60" i="20"/>
  <c r="D61" i="13"/>
  <c r="E63" i="22"/>
  <c r="E60" i="22"/>
  <c r="E63" i="18"/>
  <c r="E60" i="18"/>
  <c r="E63" i="13"/>
  <c r="E60" i="13"/>
  <c r="E63" i="9"/>
  <c r="E60" i="9"/>
  <c r="D61" i="20"/>
  <c r="D61" i="15"/>
  <c r="D61" i="16"/>
  <c r="D61" i="7"/>
  <c r="E63" i="16"/>
  <c r="E60" i="16"/>
  <c r="D61" i="18"/>
  <c r="E58" i="15"/>
  <c r="E62" i="22"/>
  <c r="C61" i="22"/>
  <c r="E59" i="22"/>
  <c r="C61" i="18"/>
  <c r="E59" i="18"/>
  <c r="E62" i="13"/>
  <c r="C61" i="13"/>
  <c r="E59" i="13"/>
  <c r="E62" i="9"/>
  <c r="C61" i="9"/>
  <c r="E59" i="9"/>
  <c r="E63" i="15"/>
  <c r="E60" i="15"/>
  <c r="D61" i="9"/>
  <c r="E58" i="7"/>
  <c r="E63" i="21"/>
  <c r="E60" i="21"/>
  <c r="E63" i="17"/>
  <c r="E60" i="17"/>
  <c r="E63" i="12"/>
  <c r="E60" i="12"/>
  <c r="E63" i="8"/>
  <c r="E60" i="8"/>
  <c r="E58" i="1"/>
  <c r="D61" i="19"/>
  <c r="D61" i="14"/>
  <c r="D61" i="10"/>
  <c r="D61" i="6"/>
  <c r="E103" i="17" l="1"/>
  <c r="E103" i="12"/>
  <c r="E61" i="22"/>
  <c r="E103" i="14"/>
  <c r="E103" i="16"/>
  <c r="E61" i="14"/>
  <c r="E103" i="9"/>
  <c r="E103" i="21"/>
  <c r="E103" i="6"/>
  <c r="E61" i="18"/>
  <c r="E61" i="17"/>
  <c r="E103" i="20"/>
  <c r="E104" i="8"/>
  <c r="E101" i="1"/>
  <c r="C103" i="1"/>
  <c r="E103" i="18"/>
  <c r="E103" i="10"/>
  <c r="E103" i="7"/>
  <c r="E104" i="15"/>
  <c r="E104" i="18"/>
  <c r="E104" i="10"/>
  <c r="D103" i="1"/>
  <c r="E103" i="22"/>
  <c r="E104" i="7"/>
  <c r="E104" i="9"/>
  <c r="E103" i="19"/>
  <c r="E103" i="13"/>
  <c r="E102" i="1"/>
  <c r="E105" i="1"/>
  <c r="E104" i="19"/>
  <c r="E104" i="13"/>
  <c r="E103" i="15"/>
  <c r="E61" i="13"/>
  <c r="E62" i="10"/>
  <c r="D61" i="1"/>
  <c r="E62" i="16"/>
  <c r="E62" i="12"/>
  <c r="E61" i="15"/>
  <c r="E59" i="1"/>
  <c r="C61" i="1"/>
  <c r="E62" i="18"/>
  <c r="E61" i="6"/>
  <c r="E61" i="7"/>
  <c r="E62" i="15"/>
  <c r="E62" i="17"/>
  <c r="E61" i="9"/>
  <c r="E63" i="1"/>
  <c r="E60" i="1"/>
  <c r="E62" i="6"/>
  <c r="E61" i="19"/>
  <c r="E61" i="20"/>
  <c r="E61" i="8"/>
  <c r="E62" i="19"/>
  <c r="E62" i="7"/>
  <c r="E61" i="21"/>
  <c r="E61" i="10"/>
  <c r="E61" i="16"/>
  <c r="E62" i="20"/>
  <c r="E61" i="12"/>
  <c r="E62" i="21"/>
  <c r="E77" i="1"/>
  <c r="E61" i="1" l="1"/>
  <c r="E103" i="1"/>
  <c r="E104" i="1"/>
  <c r="E62" i="1"/>
  <c r="D93" i="1" l="1"/>
  <c r="E91" i="1"/>
  <c r="C93" i="1"/>
  <c r="E90" i="1"/>
  <c r="E92" i="1"/>
  <c r="E93" i="1" l="1"/>
  <c r="E49" i="22" l="1"/>
  <c r="E49" i="21"/>
  <c r="E49" i="20"/>
  <c r="E49" i="19"/>
  <c r="E49" i="18"/>
  <c r="E49" i="17"/>
  <c r="E49" i="15"/>
  <c r="E49" i="14"/>
  <c r="E49" i="13"/>
  <c r="E49" i="12"/>
  <c r="E49" i="16"/>
  <c r="E49" i="10"/>
  <c r="E49" i="9"/>
  <c r="E49" i="8"/>
  <c r="E49" i="7"/>
  <c r="E49" i="6"/>
  <c r="E49" i="1"/>
  <c r="D24" i="6" l="1"/>
  <c r="D24" i="1" l="1"/>
  <c r="D24" i="8"/>
  <c r="D24" i="7"/>
  <c r="D24" i="9"/>
  <c r="D24" i="10"/>
  <c r="D24" i="12"/>
  <c r="D24" i="14"/>
  <c r="D24" i="13"/>
  <c r="D24" i="16"/>
  <c r="D24" i="19"/>
  <c r="D24" i="22"/>
  <c r="D24" i="15"/>
  <c r="D24" i="17"/>
  <c r="D24" i="21"/>
  <c r="D24" i="20"/>
  <c r="D24" i="18"/>
  <c r="E22" i="6" l="1"/>
  <c r="E23" i="6" l="1"/>
  <c r="E22" i="12"/>
  <c r="E22" i="18"/>
  <c r="E22" i="19"/>
  <c r="E22" i="1"/>
  <c r="E22" i="7"/>
  <c r="E22" i="17"/>
  <c r="E22" i="22"/>
  <c r="E22" i="16"/>
  <c r="E22" i="9"/>
  <c r="E22" i="10"/>
  <c r="E22" i="21"/>
  <c r="E22" i="15"/>
  <c r="E22" i="8"/>
  <c r="E22" i="13"/>
  <c r="E22" i="14"/>
  <c r="E22" i="20"/>
  <c r="E23" i="19" l="1"/>
  <c r="E23" i="18"/>
  <c r="E23" i="10"/>
  <c r="E23" i="12"/>
  <c r="E23" i="9"/>
  <c r="E23" i="16"/>
  <c r="E23" i="13"/>
  <c r="E23" i="17"/>
  <c r="E23" i="21"/>
  <c r="E23" i="14"/>
  <c r="E23" i="8"/>
  <c r="E23" i="7"/>
  <c r="E23" i="20"/>
  <c r="E23" i="22"/>
  <c r="E23" i="1"/>
  <c r="E23" i="15"/>
  <c r="E21" i="6" l="1"/>
  <c r="C24" i="6"/>
  <c r="E24" i="6" s="1"/>
  <c r="E21" i="22" l="1"/>
  <c r="C24" i="22"/>
  <c r="E24" i="22" s="1"/>
  <c r="E21" i="13"/>
  <c r="C24" i="13"/>
  <c r="E24" i="13" s="1"/>
  <c r="E21" i="17"/>
  <c r="C24" i="17"/>
  <c r="E24" i="17" s="1"/>
  <c r="E21" i="7"/>
  <c r="C24" i="7"/>
  <c r="E24" i="7" s="1"/>
  <c r="E21" i="15"/>
  <c r="C24" i="15"/>
  <c r="E24" i="15" s="1"/>
  <c r="E21" i="1"/>
  <c r="C24" i="1"/>
  <c r="E24" i="1" s="1"/>
  <c r="E21" i="21"/>
  <c r="C24" i="21"/>
  <c r="E24" i="21" s="1"/>
  <c r="E21" i="19"/>
  <c r="C24" i="19"/>
  <c r="E24" i="19" s="1"/>
  <c r="E21" i="10"/>
  <c r="C24" i="10"/>
  <c r="E24" i="10" s="1"/>
  <c r="E21" i="18"/>
  <c r="C24" i="18"/>
  <c r="E24" i="18" s="1"/>
  <c r="E21" i="14"/>
  <c r="C24" i="14"/>
  <c r="E24" i="14" s="1"/>
  <c r="E21" i="9"/>
  <c r="C24" i="9"/>
  <c r="E24" i="9" s="1"/>
  <c r="E21" i="12"/>
  <c r="C24" i="12"/>
  <c r="E24" i="12" s="1"/>
  <c r="E21" i="8"/>
  <c r="C24" i="8"/>
  <c r="E24" i="8" s="1"/>
  <c r="E21" i="16"/>
  <c r="C24" i="16"/>
  <c r="E24" i="16" s="1"/>
  <c r="E21" i="20"/>
  <c r="C24" i="20"/>
  <c r="E24" i="20" s="1"/>
</calcChain>
</file>

<file path=xl/sharedStrings.xml><?xml version="1.0" encoding="utf-8"?>
<sst xmlns="http://schemas.openxmlformats.org/spreadsheetml/2006/main" count="2397" uniqueCount="102">
  <si>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</si>
  <si>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</si>
  <si>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</si>
  <si>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</si>
  <si>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</si>
  <si>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</si>
  <si>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</si>
  <si>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</si>
  <si>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</si>
  <si>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</si>
  <si>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</si>
  <si>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</si>
  <si>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</si>
  <si>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</si>
  <si>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</si>
  <si>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</si>
  <si>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</si>
  <si>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</si>
  <si>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</si>
  <si>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</si>
  <si>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</si>
  <si>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</si>
  <si>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</si>
  <si>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</si>
  <si>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</si>
  <si>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</si>
  <si>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</si>
  <si>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</si>
  <si>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</si>
  <si>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</si>
  <si>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</si>
  <si>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</si>
  <si>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</si>
  <si>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</si>
  <si>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</si>
  <si>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</si>
  <si>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</si>
  <si>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</si>
  <si>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</si>
  <si>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</si>
  <si>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</si>
  <si>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</si>
  <si>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</si>
  <si>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</si>
  <si>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</si>
  <si>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</si>
  <si>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</si>
  <si>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</si>
  <si>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</si>
  <si>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</si>
  <si>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</si>
  <si>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</si>
  <si>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</si>
  <si>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</si>
  <si>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</si>
  <si>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</si>
  <si>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</si>
  <si>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</si>
  <si>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</si>
  <si>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</si>
  <si>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</si>
  <si>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</si>
  <si>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</si>
  <si>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</si>
  <si>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</si>
  <si>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</si>
  <si>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</si>
  <si>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</si>
  <si>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</si>
  <si>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</si>
  <si>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</si>
  <si>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</si>
  <si>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</si>
  <si>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</si>
  <si>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</si>
  <si>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</si>
  <si>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</si>
  <si>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</si>
  <si>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</si>
  <si>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</si>
  <si>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</si>
  <si>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</si>
  <si>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</si>
  <si>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</si>
  <si>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</si>
  <si>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</si>
  <si>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</si>
  <si>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</si>
  <si>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</si>
  <si>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</si>
  <si>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</si>
  <si>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</si>
  <si>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</si>
  <si>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</si>
  <si>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</si>
  <si>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</si>
  <si>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</si>
  <si>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</si>
  <si>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</si>
  <si>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</si>
  <si>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Víctimas Españolas menores</t>
  </si>
  <si>
    <t>Víctimas Extranjeras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</si>
</sst>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/>
    <xf numFmtId="0" fontId="0" fillId="6" borderId="0" xfId="0" applyFill="1"/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590550</xdr:colOff>
      <xdr:row>0</xdr:row>
      <xdr:rowOff>171450</xdr:rowOff>
    </xdr:from>
    <xdr:to>
      <xdr:col>22</xdr:col>
      <xdr:colOff>38100</xdr:colOff>
      <xdr:row>5</xdr:row>
      <xdr:rowOff>152400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171450"/>
          <a:ext cx="7810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28575</xdr:rowOff>
    </xdr:from>
    <xdr:to>
      <xdr:col>10</xdr:col>
      <xdr:colOff>237748</xdr:colOff>
      <xdr:row>30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866773" y="60483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57150</xdr:colOff>
      <xdr:row>38</xdr:row>
      <xdr:rowOff>9525</xdr:rowOff>
    </xdr:from>
    <xdr:to>
      <xdr:col>10</xdr:col>
      <xdr:colOff>266325</xdr:colOff>
      <xdr:row>39</xdr:row>
      <xdr:rowOff>142800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9535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19050</xdr:rowOff>
    </xdr:from>
    <xdr:to>
      <xdr:col>10</xdr:col>
      <xdr:colOff>218699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4772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85725</xdr:rowOff>
    </xdr:from>
    <xdr:to>
      <xdr:col>10</xdr:col>
      <xdr:colOff>209175</xdr:colOff>
      <xdr:row>66</xdr:row>
      <xdr:rowOff>57150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3820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9525</xdr:colOff>
      <xdr:row>93</xdr:row>
      <xdr:rowOff>123825</xdr:rowOff>
    </xdr:from>
    <xdr:to>
      <xdr:col>10</xdr:col>
      <xdr:colOff>218700</xdr:colOff>
      <xdr:row>95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47725" y="219932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76200</xdr:rowOff>
    </xdr:from>
    <xdr:to>
      <xdr:col>10</xdr:col>
      <xdr:colOff>247275</xdr:colOff>
      <xdr:row>108</xdr:row>
      <xdr:rowOff>47625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76300" y="2494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800100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8001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28575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8382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800100</xdr:colOff>
      <xdr:row>171</xdr:row>
      <xdr:rowOff>133350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800100" y="39309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47625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8382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201</xdr:row>
      <xdr:rowOff>38100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819150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819150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81915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76200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847725" y="346995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838198</xdr:colOff>
      <xdr:row>26</xdr:row>
      <xdr:rowOff>38100</xdr:rowOff>
    </xdr:from>
    <xdr:to>
      <xdr:col>10</xdr:col>
      <xdr:colOff>209173</xdr:colOff>
      <xdr:row>30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38198" y="60579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809625</xdr:colOff>
      <xdr:row>37</xdr:row>
      <xdr:rowOff>152400</xdr:rowOff>
    </xdr:from>
    <xdr:to>
      <xdr:col>10</xdr:col>
      <xdr:colOff>180600</xdr:colOff>
      <xdr:row>39</xdr:row>
      <xdr:rowOff>123750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809625" y="86772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19050</xdr:rowOff>
    </xdr:from>
    <xdr:to>
      <xdr:col>10</xdr:col>
      <xdr:colOff>199649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82867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0</xdr:rowOff>
    </xdr:from>
    <xdr:to>
      <xdr:col>10</xdr:col>
      <xdr:colOff>228225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857250" y="14887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28575</xdr:rowOff>
    </xdr:from>
    <xdr:to>
      <xdr:col>10</xdr:col>
      <xdr:colOff>237750</xdr:colOff>
      <xdr:row>96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866775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9525</xdr:rowOff>
    </xdr:from>
    <xdr:to>
      <xdr:col>10</xdr:col>
      <xdr:colOff>199650</xdr:colOff>
      <xdr:row>107</xdr:row>
      <xdr:rowOff>142875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828675" y="24879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809625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809625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857250" y="36633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38100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847725" y="39462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81915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83820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809625</xdr:colOff>
      <xdr:row>214</xdr:row>
      <xdr:rowOff>152400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809625" y="48453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19050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857250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95250</xdr:rowOff>
    </xdr:from>
    <xdr:to>
      <xdr:col>10</xdr:col>
      <xdr:colOff>237748</xdr:colOff>
      <xdr:row>30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66773" y="61150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47625</xdr:rowOff>
    </xdr:from>
    <xdr:to>
      <xdr:col>10</xdr:col>
      <xdr:colOff>228225</xdr:colOff>
      <xdr:row>40</xdr:row>
      <xdr:rowOff>18975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85725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28575</xdr:rowOff>
    </xdr:from>
    <xdr:to>
      <xdr:col>10</xdr:col>
      <xdr:colOff>199649</xdr:colOff>
      <xdr:row>54</xdr:row>
      <xdr:rowOff>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828674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64</xdr:row>
      <xdr:rowOff>76200</xdr:rowOff>
    </xdr:from>
    <xdr:to>
      <xdr:col>10</xdr:col>
      <xdr:colOff>256800</xdr:colOff>
      <xdr:row>66</xdr:row>
      <xdr:rowOff>47625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885825" y="14963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19050</xdr:rowOff>
    </xdr:from>
    <xdr:to>
      <xdr:col>10</xdr:col>
      <xdr:colOff>237750</xdr:colOff>
      <xdr:row>95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866775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105</xdr:row>
      <xdr:rowOff>152400</xdr:rowOff>
    </xdr:from>
    <xdr:to>
      <xdr:col>10</xdr:col>
      <xdr:colOff>218700</xdr:colOff>
      <xdr:row>107</xdr:row>
      <xdr:rowOff>123825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847725" y="24860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19050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847725" y="3082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38100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847725" y="36661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57150</xdr:colOff>
      <xdr:row>172</xdr:row>
      <xdr:rowOff>47625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895350" y="39471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47625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857250" y="4529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47625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828675" y="48529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150</xdr:row>
      <xdr:rowOff>142875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86677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19050</xdr:rowOff>
    </xdr:from>
    <xdr:to>
      <xdr:col>10</xdr:col>
      <xdr:colOff>228223</xdr:colOff>
      <xdr:row>30</xdr:row>
      <xdr:rowOff>28575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857248" y="60388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9525</xdr:rowOff>
    </xdr:from>
    <xdr:to>
      <xdr:col>10</xdr:col>
      <xdr:colOff>209175</xdr:colOff>
      <xdr:row>39</xdr:row>
      <xdr:rowOff>142800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3820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0</xdr:rowOff>
    </xdr:from>
    <xdr:to>
      <xdr:col>10</xdr:col>
      <xdr:colOff>228224</xdr:colOff>
      <xdr:row>53</xdr:row>
      <xdr:rowOff>133350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85724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133350</xdr:rowOff>
    </xdr:from>
    <xdr:to>
      <xdr:col>10</xdr:col>
      <xdr:colOff>247275</xdr:colOff>
      <xdr:row>65</xdr:row>
      <xdr:rowOff>76200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876300" y="1483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19050</xdr:rowOff>
    </xdr:from>
    <xdr:to>
      <xdr:col>10</xdr:col>
      <xdr:colOff>190125</xdr:colOff>
      <xdr:row>95</xdr:row>
      <xdr:rowOff>152400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19150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66675</xdr:rowOff>
    </xdr:from>
    <xdr:to>
      <xdr:col>10</xdr:col>
      <xdr:colOff>256800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885825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83820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857250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838200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133350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838200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66675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847725" y="4531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150</xdr:row>
      <xdr:rowOff>142875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84772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85723</xdr:colOff>
      <xdr:row>26</xdr:row>
      <xdr:rowOff>0</xdr:rowOff>
    </xdr:from>
    <xdr:to>
      <xdr:col>10</xdr:col>
      <xdr:colOff>294898</xdr:colOff>
      <xdr:row>30</xdr:row>
      <xdr:rowOff>9525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923923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66675</xdr:rowOff>
    </xdr:from>
    <xdr:to>
      <xdr:col>10</xdr:col>
      <xdr:colOff>209175</xdr:colOff>
      <xdr:row>40</xdr:row>
      <xdr:rowOff>38025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838200" y="87534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57149</xdr:colOff>
      <xdr:row>52</xdr:row>
      <xdr:rowOff>9525</xdr:rowOff>
    </xdr:from>
    <xdr:to>
      <xdr:col>10</xdr:col>
      <xdr:colOff>266324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895349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63</xdr:row>
      <xdr:rowOff>114300</xdr:rowOff>
    </xdr:from>
    <xdr:to>
      <xdr:col>10</xdr:col>
      <xdr:colOff>237750</xdr:colOff>
      <xdr:row>65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866775" y="1481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57150</xdr:rowOff>
    </xdr:from>
    <xdr:to>
      <xdr:col>10</xdr:col>
      <xdr:colOff>228225</xdr:colOff>
      <xdr:row>96</xdr:row>
      <xdr:rowOff>28575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857250" y="22088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28575</xdr:rowOff>
    </xdr:from>
    <xdr:to>
      <xdr:col>10</xdr:col>
      <xdr:colOff>247275</xdr:colOff>
      <xdr:row>108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876300" y="24898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57150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819150" y="3086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160</xdr:row>
      <xdr:rowOff>152400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866775" y="36595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171</xdr:row>
      <xdr:rowOff>228600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857250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81915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200</xdr:row>
      <xdr:rowOff>152400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876300" y="452151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88582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83820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19050</xdr:rowOff>
    </xdr:from>
    <xdr:to>
      <xdr:col>10</xdr:col>
      <xdr:colOff>237750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866775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51</xdr:row>
      <xdr:rowOff>142875</xdr:rowOff>
    </xdr:from>
    <xdr:to>
      <xdr:col>10</xdr:col>
      <xdr:colOff>199649</xdr:colOff>
      <xdr:row>53</xdr:row>
      <xdr:rowOff>114300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828674" y="12001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64</xdr:row>
      <xdr:rowOff>85725</xdr:rowOff>
    </xdr:from>
    <xdr:to>
      <xdr:col>10</xdr:col>
      <xdr:colOff>190125</xdr:colOff>
      <xdr:row>66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81915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47625</xdr:rowOff>
    </xdr:from>
    <xdr:to>
      <xdr:col>10</xdr:col>
      <xdr:colOff>209175</xdr:colOff>
      <xdr:row>96</xdr:row>
      <xdr:rowOff>19050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83820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66675</xdr:rowOff>
    </xdr:from>
    <xdr:to>
      <xdr:col>10</xdr:col>
      <xdr:colOff>190125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819150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847725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8763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83820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85725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838200" y="423862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123825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838200" y="45186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9525</xdr:colOff>
      <xdr:row>214</xdr:row>
      <xdr:rowOff>104775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847725" y="48406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819150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81915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85725</xdr:rowOff>
    </xdr:from>
    <xdr:to>
      <xdr:col>10</xdr:col>
      <xdr:colOff>237748</xdr:colOff>
      <xdr:row>30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66773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819150</xdr:colOff>
      <xdr:row>38</xdr:row>
      <xdr:rowOff>19050</xdr:rowOff>
    </xdr:from>
    <xdr:to>
      <xdr:col>10</xdr:col>
      <xdr:colOff>190125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8191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28575</xdr:rowOff>
    </xdr:from>
    <xdr:to>
      <xdr:col>10</xdr:col>
      <xdr:colOff>247274</xdr:colOff>
      <xdr:row>54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876299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19050</xdr:rowOff>
    </xdr:from>
    <xdr:to>
      <xdr:col>10</xdr:col>
      <xdr:colOff>209175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3820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19050</xdr:rowOff>
    </xdr:from>
    <xdr:to>
      <xdr:col>10</xdr:col>
      <xdr:colOff>256800</xdr:colOff>
      <xdr:row>107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858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47625</xdr:colOff>
      <xdr:row>136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88582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876300" y="36623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85725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9525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866775" y="45253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838200" y="4851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838200" y="346233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47625</xdr:rowOff>
    </xdr:from>
    <xdr:to>
      <xdr:col>10</xdr:col>
      <xdr:colOff>237748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86677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47625</xdr:rowOff>
    </xdr:from>
    <xdr:to>
      <xdr:col>10</xdr:col>
      <xdr:colOff>209175</xdr:colOff>
      <xdr:row>40</xdr:row>
      <xdr:rowOff>18975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3820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9525</xdr:rowOff>
    </xdr:from>
    <xdr:to>
      <xdr:col>10</xdr:col>
      <xdr:colOff>199649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828674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19050</xdr:rowOff>
    </xdr:from>
    <xdr:to>
      <xdr:col>10</xdr:col>
      <xdr:colOff>228225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5725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209175</xdr:colOff>
      <xdr:row>96</xdr:row>
      <xdr:rowOff>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38200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8572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847725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847725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847725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38100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847725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150</xdr:row>
      <xdr:rowOff>171450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838200" y="346138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47625</xdr:rowOff>
    </xdr:from>
    <xdr:to>
      <xdr:col>10</xdr:col>
      <xdr:colOff>218698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84772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38</xdr:row>
      <xdr:rowOff>28575</xdr:rowOff>
    </xdr:from>
    <xdr:to>
      <xdr:col>10</xdr:col>
      <xdr:colOff>218700</xdr:colOff>
      <xdr:row>39</xdr:row>
      <xdr:rowOff>161850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47725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57150</xdr:rowOff>
    </xdr:from>
    <xdr:to>
      <xdr:col>10</xdr:col>
      <xdr:colOff>228224</xdr:colOff>
      <xdr:row>54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857249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63</xdr:row>
      <xdr:rowOff>142875</xdr:rowOff>
    </xdr:from>
    <xdr:to>
      <xdr:col>10</xdr:col>
      <xdr:colOff>256800</xdr:colOff>
      <xdr:row>65</xdr:row>
      <xdr:rowOff>85725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885825" y="14839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47625</xdr:colOff>
      <xdr:row>93</xdr:row>
      <xdr:rowOff>133350</xdr:rowOff>
    </xdr:from>
    <xdr:to>
      <xdr:col>10</xdr:col>
      <xdr:colOff>256800</xdr:colOff>
      <xdr:row>95</xdr:row>
      <xdr:rowOff>104775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885825" y="22002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57150</xdr:colOff>
      <xdr:row>106</xdr:row>
      <xdr:rowOff>47625</xdr:rowOff>
    </xdr:from>
    <xdr:to>
      <xdr:col>10</xdr:col>
      <xdr:colOff>266325</xdr:colOff>
      <xdr:row>108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8953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135</xdr:row>
      <xdr:rowOff>142875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857250" y="30784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160</xdr:row>
      <xdr:rowOff>171450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876300" y="36614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200025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866775" y="39376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47625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8763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847725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214</xdr:row>
      <xdr:rowOff>171450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885825" y="48472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151</xdr:row>
      <xdr:rowOff>9525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866775" y="346329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33375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53</xdr:row>
      <xdr:rowOff>0</xdr:rowOff>
    </xdr:from>
    <xdr:to>
      <xdr:col>10</xdr:col>
      <xdr:colOff>209174</xdr:colOff>
      <xdr:row>54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209175</xdr:colOff>
      <xdr:row>66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10</xdr:col>
      <xdr:colOff>209175</xdr:colOff>
      <xdr:row>82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10</xdr:col>
      <xdr:colOff>209175</xdr:colOff>
      <xdr:row>86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10</xdr:col>
      <xdr:colOff>209175</xdr:colOff>
      <xdr:row>96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209175</xdr:colOff>
      <xdr:row>108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5" name="24 Rectángulo redondead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819148</xdr:colOff>
      <xdr:row>25</xdr:row>
      <xdr:rowOff>123825</xdr:rowOff>
    </xdr:from>
    <xdr:to>
      <xdr:col>10</xdr:col>
      <xdr:colOff>190123</xdr:colOff>
      <xdr:row>29</xdr:row>
      <xdr:rowOff>133350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9148" y="59817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28575</xdr:rowOff>
    </xdr:from>
    <xdr:to>
      <xdr:col>10</xdr:col>
      <xdr:colOff>228225</xdr:colOff>
      <xdr:row>39</xdr:row>
      <xdr:rowOff>161850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57250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47624</xdr:colOff>
      <xdr:row>52</xdr:row>
      <xdr:rowOff>57150</xdr:rowOff>
    </xdr:from>
    <xdr:to>
      <xdr:col>10</xdr:col>
      <xdr:colOff>256799</xdr:colOff>
      <xdr:row>54</xdr:row>
      <xdr:rowOff>28575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85824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64</xdr:row>
      <xdr:rowOff>47625</xdr:rowOff>
    </xdr:from>
    <xdr:to>
      <xdr:col>10</xdr:col>
      <xdr:colOff>237750</xdr:colOff>
      <xdr:row>66</xdr:row>
      <xdr:rowOff>19050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66775" y="14935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10</xdr:col>
      <xdr:colOff>228225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57250" y="22031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57150</xdr:rowOff>
    </xdr:from>
    <xdr:to>
      <xdr:col>10</xdr:col>
      <xdr:colOff>228225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7250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8763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66675</xdr:colOff>
      <xdr:row>161</xdr:row>
      <xdr:rowOff>95250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904875" y="3671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09625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9525</xdr:colOff>
      <xdr:row>185</xdr:row>
      <xdr:rowOff>133350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847725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201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876300" y="45272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28575</xdr:colOff>
      <xdr:row>215</xdr:row>
      <xdr:rowOff>66675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66775" y="48548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57150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838200" y="346805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0</xdr:rowOff>
    </xdr:from>
    <xdr:to>
      <xdr:col>10</xdr:col>
      <xdr:colOff>247273</xdr:colOff>
      <xdr:row>30</xdr:row>
      <xdr:rowOff>9525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76298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800100</xdr:colOff>
      <xdr:row>38</xdr:row>
      <xdr:rowOff>104775</xdr:rowOff>
    </xdr:from>
    <xdr:to>
      <xdr:col>10</xdr:col>
      <xdr:colOff>171075</xdr:colOff>
      <xdr:row>40</xdr:row>
      <xdr:rowOff>76125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0100" y="87915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19050</xdr:rowOff>
    </xdr:from>
    <xdr:to>
      <xdr:col>10</xdr:col>
      <xdr:colOff>247274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76299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63</xdr:row>
      <xdr:rowOff>171450</xdr:rowOff>
    </xdr:from>
    <xdr:to>
      <xdr:col>10</xdr:col>
      <xdr:colOff>199650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828675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10</xdr:col>
      <xdr:colOff>209175</xdr:colOff>
      <xdr:row>95</xdr:row>
      <xdr:rowOff>123825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38200" y="22021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0</xdr:rowOff>
    </xdr:from>
    <xdr:to>
      <xdr:col>10</xdr:col>
      <xdr:colOff>190125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19150" y="24869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86677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161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819150" y="36642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876300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19050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847725" y="423195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200</xdr:row>
      <xdr:rowOff>133350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819150" y="4519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214</xdr:row>
      <xdr:rowOff>161925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876300" y="48463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38100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828675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85725</xdr:rowOff>
    </xdr:from>
    <xdr:to>
      <xdr:col>10</xdr:col>
      <xdr:colOff>247273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7629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38100</xdr:rowOff>
    </xdr:from>
    <xdr:to>
      <xdr:col>10</xdr:col>
      <xdr:colOff>237750</xdr:colOff>
      <xdr:row>40</xdr:row>
      <xdr:rowOff>9450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66775" y="87249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819149</xdr:colOff>
      <xdr:row>52</xdr:row>
      <xdr:rowOff>76200</xdr:rowOff>
    </xdr:from>
    <xdr:to>
      <xdr:col>10</xdr:col>
      <xdr:colOff>190124</xdr:colOff>
      <xdr:row>54</xdr:row>
      <xdr:rowOff>47625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19149" y="12096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10</xdr:col>
      <xdr:colOff>209175</xdr:colOff>
      <xdr:row>65</xdr:row>
      <xdr:rowOff>142875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38200" y="1489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76200</xdr:rowOff>
    </xdr:from>
    <xdr:to>
      <xdr:col>10</xdr:col>
      <xdr:colOff>228225</xdr:colOff>
      <xdr:row>96</xdr:row>
      <xdr:rowOff>47625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7250" y="2210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47625</xdr:rowOff>
    </xdr:from>
    <xdr:to>
      <xdr:col>10</xdr:col>
      <xdr:colOff>228225</xdr:colOff>
      <xdr:row>108</xdr:row>
      <xdr:rowOff>19050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8572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847725" y="30851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76200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38200" y="36699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171</xdr:row>
      <xdr:rowOff>228600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809625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95250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857250" y="423957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857250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838200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47625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847725" y="346710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85725</xdr:rowOff>
    </xdr:from>
    <xdr:to>
      <xdr:col>10</xdr:col>
      <xdr:colOff>228223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5724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10</xdr:col>
      <xdr:colOff>209175</xdr:colOff>
      <xdr:row>39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38200" y="86868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38100</xdr:rowOff>
    </xdr:from>
    <xdr:to>
      <xdr:col>10</xdr:col>
      <xdr:colOff>218699</xdr:colOff>
      <xdr:row>54</xdr:row>
      <xdr:rowOff>9525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47724" y="12058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64</xdr:row>
      <xdr:rowOff>28575</xdr:rowOff>
    </xdr:from>
    <xdr:to>
      <xdr:col>10</xdr:col>
      <xdr:colOff>199650</xdr:colOff>
      <xdr:row>66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828675" y="14916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47625</xdr:rowOff>
    </xdr:from>
    <xdr:to>
      <xdr:col>10</xdr:col>
      <xdr:colOff>190125</xdr:colOff>
      <xdr:row>96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81915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106</xdr:row>
      <xdr:rowOff>19050</xdr:rowOff>
    </xdr:from>
    <xdr:to>
      <xdr:col>10</xdr:col>
      <xdr:colOff>218700</xdr:colOff>
      <xdr:row>107</xdr:row>
      <xdr:rowOff>152400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8477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9525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8191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47625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847725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866775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38100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87630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28575</xdr:rowOff>
    </xdr:from>
    <xdr:to>
      <xdr:col>10</xdr:col>
      <xdr:colOff>209175</xdr:colOff>
      <xdr:row>191</xdr:row>
      <xdr:rowOff>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838200" y="42814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85725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28575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866775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828675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19050</xdr:rowOff>
    </xdr:from>
    <xdr:to>
      <xdr:col>10</xdr:col>
      <xdr:colOff>228225</xdr:colOff>
      <xdr:row>39</xdr:row>
      <xdr:rowOff>152325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72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3819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800100</xdr:colOff>
      <xdr:row>63</xdr:row>
      <xdr:rowOff>171450</xdr:rowOff>
    </xdr:from>
    <xdr:to>
      <xdr:col>10</xdr:col>
      <xdr:colOff>171075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00100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819150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66675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857250" y="36690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876300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66675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857250" y="423672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866775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87630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66675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828675" y="34690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regoriomanuel_otero_cgpj_es/Documents/Documentos/VIOLENCIA%20MUJER/2020/Anual/No%20publicar/DATO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anual"/>
      <sheetName val="VG_Movimiento"/>
      <sheetName val="VG_Movimiento_TSJ"/>
      <sheetName val="VG_Delitos"/>
      <sheetName val="VG_AP_por_tipo_de_delitos"/>
      <sheetName val="VG_Asuntos_Civiles"/>
      <sheetName val="VG_Medidas_LEC"/>
      <sheetName val="VG_Auxilio_Judicial"/>
      <sheetName val="VG_Señalamientos"/>
      <sheetName val="VG_Procedimientos_Elevados"/>
      <sheetName val="VG_Sumarios_Elevados"/>
      <sheetName val="VG_Jurado_Elevado"/>
      <sheetName val="VG_Ordenes_segun_Instancia"/>
      <sheetName val="VG_Ordenes_TSJ"/>
      <sheetName val="VG_Medidas_de_Proteccion"/>
      <sheetName val="VG_Ordenes_y_Medidas"/>
      <sheetName val="VG_Procesos_por_Delito"/>
      <sheetName val="VG_Personas_Enjuiciadas"/>
      <sheetName val="VG_Enjuiciados_TSJ"/>
      <sheetName val="VG_Relacion_Victima_Denunciado"/>
      <sheetName val="VG_Denuncias"/>
      <sheetName val="VG_Denuncias TSJ"/>
      <sheetName val="VG_Sobreseimientos"/>
      <sheetName val="VG_Terminacion"/>
      <sheetName val="VG_Terminacion_TSJ"/>
      <sheetName val="Penal_Movimientos"/>
      <sheetName val="Penal_Movimientos_TSJ"/>
      <sheetName val="Penal_Renuncias"/>
      <sheetName val="Penal_Ejecutorias_de_los_Penale"/>
      <sheetName val="Penal_Penales_de_Ejecutorias"/>
      <sheetName val="Penal_Enjuiciados"/>
      <sheetName val="Penal_Enjuiciados_TSJ"/>
      <sheetName val="Penal_Incumplimientos"/>
      <sheetName val="Penal_Terminacion"/>
      <sheetName val="Penal_Terminacion_TSJ"/>
      <sheetName val="Menores_Asuntos"/>
      <sheetName val="Menores_Asuntos_TSJ"/>
      <sheetName val="Menores_Enjuiciados"/>
      <sheetName val="Menores_Enjuiciados_TSJ"/>
      <sheetName val="Menores_Sentencias"/>
      <sheetName val="Menores_Sentencia_TSJ"/>
      <sheetName val="Juzgados_de_Guardia"/>
      <sheetName val="AP_Proc_Primera_Instancia"/>
      <sheetName val="AP_1ªIns_TSJ"/>
      <sheetName val="AP_Renuncias"/>
      <sheetName val="AP_Recursos"/>
      <sheetName val="AP_Recursos_TSJ"/>
      <sheetName val="AP_Enjuiciados"/>
      <sheetName val="AP_Enjuiciados_TSJ"/>
      <sheetName val="AP_Terminacion_1ªInstancia"/>
      <sheetName val="AP_Terminacion_1ª Instancia_TSJ"/>
      <sheetName val="AP_Terminacion_Recursos"/>
      <sheetName val="AP-Terminacion-Recursos_TSJ"/>
      <sheetName val="AP_Apelaciones"/>
      <sheetName val="Evoluciones"/>
    </sheetNames>
    <sheetDataSet>
      <sheetData sheetId="0">
        <row r="1">
          <cell r="A1">
            <v>2020</v>
          </cell>
          <cell r="B1">
            <v>2021</v>
          </cell>
        </row>
      </sheetData>
      <sheetData sheetId="1" refreshError="1"/>
      <sheetData sheetId="2">
        <row r="5">
          <cell r="B5">
            <v>36263</v>
          </cell>
          <cell r="E5">
            <v>11037</v>
          </cell>
          <cell r="H5">
            <v>65</v>
          </cell>
          <cell r="K5">
            <v>16663</v>
          </cell>
          <cell r="N5">
            <v>6667</v>
          </cell>
          <cell r="Q5">
            <v>1815</v>
          </cell>
          <cell r="T5">
            <v>0</v>
          </cell>
          <cell r="W5">
            <v>16</v>
          </cell>
          <cell r="Z5">
            <v>34438</v>
          </cell>
          <cell r="AC5">
            <v>9473</v>
          </cell>
          <cell r="AF5">
            <v>66</v>
          </cell>
          <cell r="AI5">
            <v>17312</v>
          </cell>
          <cell r="AL5">
            <v>5931</v>
          </cell>
          <cell r="AO5">
            <v>1631</v>
          </cell>
          <cell r="AR5">
            <v>0</v>
          </cell>
          <cell r="AU5">
            <v>25</v>
          </cell>
        </row>
        <row r="6">
          <cell r="B6">
            <v>3292</v>
          </cell>
          <cell r="E6">
            <v>1124</v>
          </cell>
          <cell r="H6">
            <v>4</v>
          </cell>
          <cell r="K6">
            <v>1312</v>
          </cell>
          <cell r="N6">
            <v>676</v>
          </cell>
          <cell r="Q6">
            <v>175</v>
          </cell>
          <cell r="T6">
            <v>0</v>
          </cell>
          <cell r="W6">
            <v>1</v>
          </cell>
          <cell r="Z6">
            <v>3253</v>
          </cell>
          <cell r="AC6">
            <v>897</v>
          </cell>
          <cell r="AF6">
            <v>6</v>
          </cell>
          <cell r="AI6">
            <v>1691</v>
          </cell>
          <cell r="AL6">
            <v>486</v>
          </cell>
          <cell r="AO6">
            <v>172</v>
          </cell>
          <cell r="AR6">
            <v>0</v>
          </cell>
          <cell r="AU6">
            <v>1</v>
          </cell>
        </row>
        <row r="7">
          <cell r="B7">
            <v>3465</v>
          </cell>
          <cell r="E7">
            <v>1086</v>
          </cell>
          <cell r="H7">
            <v>8</v>
          </cell>
          <cell r="K7">
            <v>1554</v>
          </cell>
          <cell r="N7">
            <v>685</v>
          </cell>
          <cell r="Q7">
            <v>131</v>
          </cell>
          <cell r="T7">
            <v>0</v>
          </cell>
          <cell r="W7">
            <v>1</v>
          </cell>
          <cell r="Z7">
            <v>3110</v>
          </cell>
          <cell r="AC7">
            <v>657</v>
          </cell>
          <cell r="AF7">
            <v>6</v>
          </cell>
          <cell r="AI7">
            <v>1845</v>
          </cell>
          <cell r="AL7">
            <v>506</v>
          </cell>
          <cell r="AO7">
            <v>96</v>
          </cell>
          <cell r="AR7">
            <v>0</v>
          </cell>
          <cell r="AU7">
            <v>0</v>
          </cell>
        </row>
        <row r="8">
          <cell r="B8">
            <v>5760</v>
          </cell>
          <cell r="E8">
            <v>2347</v>
          </cell>
          <cell r="H8">
            <v>10</v>
          </cell>
          <cell r="K8">
            <v>2181</v>
          </cell>
          <cell r="N8">
            <v>1020</v>
          </cell>
          <cell r="Q8">
            <v>200</v>
          </cell>
          <cell r="T8">
            <v>0</v>
          </cell>
          <cell r="W8">
            <v>2</v>
          </cell>
          <cell r="Z8">
            <v>4581</v>
          </cell>
          <cell r="AC8">
            <v>1596</v>
          </cell>
          <cell r="AF8">
            <v>6</v>
          </cell>
          <cell r="AI8">
            <v>2081</v>
          </cell>
          <cell r="AL8">
            <v>714</v>
          </cell>
          <cell r="AO8">
            <v>184</v>
          </cell>
          <cell r="AR8">
            <v>0</v>
          </cell>
          <cell r="AU8">
            <v>0</v>
          </cell>
        </row>
        <row r="9">
          <cell r="B9">
            <v>8216</v>
          </cell>
          <cell r="E9">
            <v>4096</v>
          </cell>
          <cell r="H9">
            <v>8</v>
          </cell>
          <cell r="K9">
            <v>2616</v>
          </cell>
          <cell r="N9">
            <v>794</v>
          </cell>
          <cell r="Q9">
            <v>694</v>
          </cell>
          <cell r="T9">
            <v>0</v>
          </cell>
          <cell r="W9">
            <v>8</v>
          </cell>
          <cell r="Z9">
            <v>8351</v>
          </cell>
          <cell r="AC9">
            <v>3813</v>
          </cell>
          <cell r="AF9">
            <v>7</v>
          </cell>
          <cell r="AI9">
            <v>3031</v>
          </cell>
          <cell r="AL9">
            <v>721</v>
          </cell>
          <cell r="AO9">
            <v>776</v>
          </cell>
          <cell r="AR9">
            <v>0</v>
          </cell>
          <cell r="AU9">
            <v>3</v>
          </cell>
        </row>
        <row r="10">
          <cell r="B10">
            <v>2215</v>
          </cell>
          <cell r="E10">
            <v>586</v>
          </cell>
          <cell r="H10">
            <v>3</v>
          </cell>
          <cell r="K10">
            <v>1213</v>
          </cell>
          <cell r="N10">
            <v>329</v>
          </cell>
          <cell r="Q10">
            <v>83</v>
          </cell>
          <cell r="T10">
            <v>0</v>
          </cell>
          <cell r="W10">
            <v>1</v>
          </cell>
          <cell r="Z10">
            <v>1852</v>
          </cell>
          <cell r="AC10">
            <v>440</v>
          </cell>
          <cell r="AF10">
            <v>2</v>
          </cell>
          <cell r="AI10">
            <v>1003</v>
          </cell>
          <cell r="AL10">
            <v>334</v>
          </cell>
          <cell r="AO10">
            <v>72</v>
          </cell>
          <cell r="AR10">
            <v>0</v>
          </cell>
          <cell r="AU10">
            <v>1</v>
          </cell>
        </row>
        <row r="11">
          <cell r="B11">
            <v>6853</v>
          </cell>
          <cell r="E11">
            <v>1711</v>
          </cell>
          <cell r="H11">
            <v>11</v>
          </cell>
          <cell r="K11">
            <v>3550</v>
          </cell>
          <cell r="N11">
            <v>1350</v>
          </cell>
          <cell r="Q11">
            <v>231</v>
          </cell>
          <cell r="T11">
            <v>0</v>
          </cell>
          <cell r="W11">
            <v>0</v>
          </cell>
          <cell r="Z11">
            <v>6124</v>
          </cell>
          <cell r="AC11">
            <v>1387</v>
          </cell>
          <cell r="AF11">
            <v>18</v>
          </cell>
          <cell r="AI11">
            <v>3218</v>
          </cell>
          <cell r="AL11">
            <v>1315</v>
          </cell>
          <cell r="AO11">
            <v>184</v>
          </cell>
          <cell r="AR11">
            <v>0</v>
          </cell>
          <cell r="AU11">
            <v>2</v>
          </cell>
        </row>
        <row r="12">
          <cell r="B12">
            <v>7239</v>
          </cell>
          <cell r="E12">
            <v>2509</v>
          </cell>
          <cell r="H12">
            <v>8</v>
          </cell>
          <cell r="K12">
            <v>3200</v>
          </cell>
          <cell r="N12">
            <v>1241</v>
          </cell>
          <cell r="Q12">
            <v>281</v>
          </cell>
          <cell r="T12">
            <v>0</v>
          </cell>
          <cell r="W12">
            <v>0</v>
          </cell>
          <cell r="Z12">
            <v>6394</v>
          </cell>
          <cell r="AC12">
            <v>1774</v>
          </cell>
          <cell r="AF12">
            <v>8</v>
          </cell>
          <cell r="AI12">
            <v>3330</v>
          </cell>
          <cell r="AL12">
            <v>1081</v>
          </cell>
          <cell r="AO12">
            <v>199</v>
          </cell>
          <cell r="AR12">
            <v>0</v>
          </cell>
          <cell r="AU12">
            <v>2</v>
          </cell>
        </row>
        <row r="13">
          <cell r="B13">
            <v>28337</v>
          </cell>
          <cell r="E13">
            <v>9439</v>
          </cell>
          <cell r="H13">
            <v>104</v>
          </cell>
          <cell r="K13">
            <v>11716</v>
          </cell>
          <cell r="N13">
            <v>6379</v>
          </cell>
          <cell r="Q13">
            <v>662</v>
          </cell>
          <cell r="T13">
            <v>0</v>
          </cell>
          <cell r="W13">
            <v>37</v>
          </cell>
          <cell r="Z13">
            <v>26300</v>
          </cell>
          <cell r="AC13">
            <v>7590</v>
          </cell>
          <cell r="AF13">
            <v>105</v>
          </cell>
          <cell r="AI13">
            <v>11869</v>
          </cell>
          <cell r="AL13">
            <v>6091</v>
          </cell>
          <cell r="AO13">
            <v>600</v>
          </cell>
          <cell r="AR13">
            <v>0</v>
          </cell>
          <cell r="AU13">
            <v>45</v>
          </cell>
        </row>
        <row r="14">
          <cell r="B14">
            <v>28269</v>
          </cell>
          <cell r="E14">
            <v>7072</v>
          </cell>
          <cell r="H14">
            <v>46</v>
          </cell>
          <cell r="K14">
            <v>15458</v>
          </cell>
          <cell r="N14">
            <v>4512</v>
          </cell>
          <cell r="Q14">
            <v>1165</v>
          </cell>
          <cell r="T14">
            <v>0</v>
          </cell>
          <cell r="W14">
            <v>16</v>
          </cell>
          <cell r="Z14">
            <v>26465</v>
          </cell>
          <cell r="AC14">
            <v>5116</v>
          </cell>
          <cell r="AF14">
            <v>37</v>
          </cell>
          <cell r="AI14">
            <v>15829</v>
          </cell>
          <cell r="AL14">
            <v>4455</v>
          </cell>
          <cell r="AO14">
            <v>1006</v>
          </cell>
          <cell r="AR14">
            <v>0</v>
          </cell>
          <cell r="AU14">
            <v>22</v>
          </cell>
        </row>
        <row r="15">
          <cell r="B15">
            <v>2831</v>
          </cell>
          <cell r="E15">
            <v>727</v>
          </cell>
          <cell r="H15">
            <v>5</v>
          </cell>
          <cell r="K15">
            <v>1437</v>
          </cell>
          <cell r="N15">
            <v>535</v>
          </cell>
          <cell r="Q15">
            <v>126</v>
          </cell>
          <cell r="T15">
            <v>0</v>
          </cell>
          <cell r="W15">
            <v>1</v>
          </cell>
          <cell r="Z15">
            <v>2349</v>
          </cell>
          <cell r="AC15">
            <v>601</v>
          </cell>
          <cell r="AF15">
            <v>4</v>
          </cell>
          <cell r="AI15">
            <v>1227</v>
          </cell>
          <cell r="AL15">
            <v>395</v>
          </cell>
          <cell r="AO15">
            <v>122</v>
          </cell>
          <cell r="AR15">
            <v>0</v>
          </cell>
          <cell r="AU15">
            <v>0</v>
          </cell>
        </row>
        <row r="16">
          <cell r="B16">
            <v>7321</v>
          </cell>
          <cell r="E16">
            <v>1959</v>
          </cell>
          <cell r="H16">
            <v>11</v>
          </cell>
          <cell r="K16">
            <v>3781</v>
          </cell>
          <cell r="N16">
            <v>1271</v>
          </cell>
          <cell r="Q16">
            <v>296</v>
          </cell>
          <cell r="T16">
            <v>0</v>
          </cell>
          <cell r="W16">
            <v>3</v>
          </cell>
          <cell r="Z16">
            <v>6520</v>
          </cell>
          <cell r="AC16">
            <v>1652</v>
          </cell>
          <cell r="AF16">
            <v>21</v>
          </cell>
          <cell r="AI16">
            <v>3499</v>
          </cell>
          <cell r="AL16">
            <v>1046</v>
          </cell>
          <cell r="AO16">
            <v>299</v>
          </cell>
          <cell r="AR16">
            <v>0</v>
          </cell>
          <cell r="AU16">
            <v>3</v>
          </cell>
        </row>
        <row r="17">
          <cell r="B17">
            <v>32175</v>
          </cell>
          <cell r="E17">
            <v>7547</v>
          </cell>
          <cell r="H17">
            <v>37</v>
          </cell>
          <cell r="K17">
            <v>17884</v>
          </cell>
          <cell r="N17">
            <v>5990</v>
          </cell>
          <cell r="Q17">
            <v>709</v>
          </cell>
          <cell r="T17">
            <v>0</v>
          </cell>
          <cell r="W17">
            <v>8</v>
          </cell>
          <cell r="Z17">
            <v>27353</v>
          </cell>
          <cell r="AC17">
            <v>6076</v>
          </cell>
          <cell r="AF17">
            <v>38</v>
          </cell>
          <cell r="AI17">
            <v>15724</v>
          </cell>
          <cell r="AL17">
            <v>4923</v>
          </cell>
          <cell r="AO17">
            <v>586</v>
          </cell>
          <cell r="AR17">
            <v>0</v>
          </cell>
          <cell r="AU17">
            <v>6</v>
          </cell>
        </row>
        <row r="18">
          <cell r="B18">
            <v>6510</v>
          </cell>
          <cell r="E18">
            <v>2531</v>
          </cell>
          <cell r="H18">
            <v>11</v>
          </cell>
          <cell r="K18">
            <v>2669</v>
          </cell>
          <cell r="N18">
            <v>1031</v>
          </cell>
          <cell r="Q18">
            <v>267</v>
          </cell>
          <cell r="T18">
            <v>0</v>
          </cell>
          <cell r="W18">
            <v>1</v>
          </cell>
          <cell r="Z18">
            <v>6449</v>
          </cell>
          <cell r="AC18">
            <v>1872</v>
          </cell>
          <cell r="AF18">
            <v>13</v>
          </cell>
          <cell r="AI18">
            <v>3453</v>
          </cell>
          <cell r="AL18">
            <v>913</v>
          </cell>
          <cell r="AO18">
            <v>196</v>
          </cell>
          <cell r="AR18">
            <v>0</v>
          </cell>
          <cell r="AU18">
            <v>2</v>
          </cell>
        </row>
        <row r="19">
          <cell r="B19">
            <v>2197</v>
          </cell>
          <cell r="E19">
            <v>302</v>
          </cell>
          <cell r="H19">
            <v>2</v>
          </cell>
          <cell r="K19">
            <v>1483</v>
          </cell>
          <cell r="N19">
            <v>355</v>
          </cell>
          <cell r="Q19">
            <v>55</v>
          </cell>
          <cell r="T19">
            <v>0</v>
          </cell>
          <cell r="W19">
            <v>0</v>
          </cell>
          <cell r="Z19">
            <v>2073</v>
          </cell>
          <cell r="AC19">
            <v>273</v>
          </cell>
          <cell r="AF19">
            <v>9</v>
          </cell>
          <cell r="AI19">
            <v>1398</v>
          </cell>
          <cell r="AL19">
            <v>329</v>
          </cell>
          <cell r="AO19">
            <v>64</v>
          </cell>
          <cell r="AR19">
            <v>0</v>
          </cell>
          <cell r="AU19">
            <v>0</v>
          </cell>
        </row>
        <row r="20">
          <cell r="B20">
            <v>7293</v>
          </cell>
          <cell r="E20">
            <v>2750</v>
          </cell>
          <cell r="H20">
            <v>13</v>
          </cell>
          <cell r="K20">
            <v>2945</v>
          </cell>
          <cell r="N20">
            <v>1338</v>
          </cell>
          <cell r="Q20">
            <v>245</v>
          </cell>
          <cell r="T20">
            <v>0</v>
          </cell>
          <cell r="W20">
            <v>2</v>
          </cell>
          <cell r="Z20">
            <v>6090</v>
          </cell>
          <cell r="AC20">
            <v>1946</v>
          </cell>
          <cell r="AF20">
            <v>19</v>
          </cell>
          <cell r="AI20">
            <v>2741</v>
          </cell>
          <cell r="AL20">
            <v>1184</v>
          </cell>
          <cell r="AO20">
            <v>198</v>
          </cell>
          <cell r="AR20">
            <v>0</v>
          </cell>
          <cell r="AU20">
            <v>2</v>
          </cell>
        </row>
        <row r="21">
          <cell r="B21">
            <v>1070</v>
          </cell>
          <cell r="E21">
            <v>467</v>
          </cell>
          <cell r="H21">
            <v>4</v>
          </cell>
          <cell r="K21">
            <v>382</v>
          </cell>
          <cell r="N21">
            <v>200</v>
          </cell>
          <cell r="Q21">
            <v>17</v>
          </cell>
          <cell r="T21">
            <v>0</v>
          </cell>
          <cell r="W21">
            <v>0</v>
          </cell>
          <cell r="Z21">
            <v>919</v>
          </cell>
          <cell r="AC21">
            <v>298</v>
          </cell>
          <cell r="AF21">
            <v>1</v>
          </cell>
          <cell r="AI21">
            <v>457</v>
          </cell>
          <cell r="AL21">
            <v>132</v>
          </cell>
          <cell r="AO21">
            <v>31</v>
          </cell>
          <cell r="AR21">
            <v>0</v>
          </cell>
          <cell r="AU2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B4">
            <v>8480</v>
          </cell>
          <cell r="C4">
            <v>81</v>
          </cell>
          <cell r="D4">
            <v>6587</v>
          </cell>
          <cell r="E4">
            <v>1812</v>
          </cell>
          <cell r="G4">
            <v>7978</v>
          </cell>
          <cell r="H4">
            <v>28</v>
          </cell>
          <cell r="I4">
            <v>6372</v>
          </cell>
          <cell r="J4">
            <v>1578</v>
          </cell>
        </row>
        <row r="5">
          <cell r="B5">
            <v>1014</v>
          </cell>
          <cell r="C5">
            <v>4</v>
          </cell>
          <cell r="D5">
            <v>853</v>
          </cell>
          <cell r="E5">
            <v>157</v>
          </cell>
          <cell r="G5">
            <v>752</v>
          </cell>
          <cell r="H5">
            <v>2</v>
          </cell>
          <cell r="I5">
            <v>598</v>
          </cell>
          <cell r="J5">
            <v>152</v>
          </cell>
        </row>
        <row r="6">
          <cell r="B6">
            <v>896</v>
          </cell>
          <cell r="C6">
            <v>0</v>
          </cell>
          <cell r="D6">
            <v>676</v>
          </cell>
          <cell r="E6">
            <v>220</v>
          </cell>
          <cell r="G6">
            <v>726</v>
          </cell>
          <cell r="H6">
            <v>0</v>
          </cell>
          <cell r="I6">
            <v>559</v>
          </cell>
          <cell r="J6">
            <v>167</v>
          </cell>
        </row>
        <row r="7">
          <cell r="B7">
            <v>1268</v>
          </cell>
          <cell r="C7">
            <v>0</v>
          </cell>
          <cell r="D7">
            <v>1020</v>
          </cell>
          <cell r="E7">
            <v>248</v>
          </cell>
          <cell r="G7">
            <v>1179</v>
          </cell>
          <cell r="H7">
            <v>0</v>
          </cell>
          <cell r="I7">
            <v>966</v>
          </cell>
          <cell r="J7">
            <v>213</v>
          </cell>
        </row>
        <row r="8">
          <cell r="B8">
            <v>2467</v>
          </cell>
          <cell r="C8">
            <v>47</v>
          </cell>
          <cell r="D8">
            <v>1540</v>
          </cell>
          <cell r="E8">
            <v>881</v>
          </cell>
          <cell r="G8">
            <v>2225</v>
          </cell>
          <cell r="H8">
            <v>46</v>
          </cell>
          <cell r="I8">
            <v>1608</v>
          </cell>
          <cell r="J8">
            <v>571</v>
          </cell>
        </row>
        <row r="9">
          <cell r="B9">
            <v>279</v>
          </cell>
          <cell r="C9">
            <v>0</v>
          </cell>
          <cell r="D9">
            <v>166</v>
          </cell>
          <cell r="E9">
            <v>113</v>
          </cell>
          <cell r="G9">
            <v>285</v>
          </cell>
          <cell r="H9">
            <v>1</v>
          </cell>
          <cell r="I9">
            <v>168</v>
          </cell>
          <cell r="J9">
            <v>116</v>
          </cell>
        </row>
        <row r="10">
          <cell r="B10">
            <v>1530</v>
          </cell>
          <cell r="C10">
            <v>1</v>
          </cell>
          <cell r="D10">
            <v>1146</v>
          </cell>
          <cell r="E10">
            <v>383</v>
          </cell>
          <cell r="G10">
            <v>1425</v>
          </cell>
          <cell r="H10">
            <v>4</v>
          </cell>
          <cell r="I10">
            <v>1106</v>
          </cell>
          <cell r="J10">
            <v>315</v>
          </cell>
        </row>
        <row r="11">
          <cell r="B11">
            <v>1885</v>
          </cell>
          <cell r="C11">
            <v>1</v>
          </cell>
          <cell r="D11">
            <v>1400</v>
          </cell>
          <cell r="E11">
            <v>484</v>
          </cell>
          <cell r="G11">
            <v>1578</v>
          </cell>
          <cell r="H11">
            <v>3</v>
          </cell>
          <cell r="I11">
            <v>1181</v>
          </cell>
          <cell r="J11">
            <v>394</v>
          </cell>
        </row>
        <row r="12">
          <cell r="B12">
            <v>5550</v>
          </cell>
          <cell r="C12">
            <v>88</v>
          </cell>
          <cell r="D12">
            <v>2893</v>
          </cell>
          <cell r="E12">
            <v>2569</v>
          </cell>
          <cell r="G12">
            <v>4711</v>
          </cell>
          <cell r="H12">
            <v>37</v>
          </cell>
          <cell r="I12">
            <v>2298</v>
          </cell>
          <cell r="J12">
            <v>2376</v>
          </cell>
        </row>
        <row r="13">
          <cell r="B13">
            <v>5564</v>
          </cell>
          <cell r="C13">
            <v>39</v>
          </cell>
          <cell r="D13">
            <v>4853</v>
          </cell>
          <cell r="E13">
            <v>672</v>
          </cell>
          <cell r="G13">
            <v>4755</v>
          </cell>
          <cell r="H13">
            <v>65</v>
          </cell>
          <cell r="I13">
            <v>4097</v>
          </cell>
          <cell r="J13">
            <v>593</v>
          </cell>
        </row>
        <row r="14">
          <cell r="B14">
            <v>848</v>
          </cell>
          <cell r="C14">
            <v>0</v>
          </cell>
          <cell r="D14">
            <v>644</v>
          </cell>
          <cell r="E14">
            <v>204</v>
          </cell>
          <cell r="G14">
            <v>667</v>
          </cell>
          <cell r="H14">
            <v>14</v>
          </cell>
          <cell r="I14">
            <v>500</v>
          </cell>
          <cell r="J14">
            <v>153</v>
          </cell>
        </row>
        <row r="15">
          <cell r="B15">
            <v>2022</v>
          </cell>
          <cell r="C15">
            <v>22</v>
          </cell>
          <cell r="D15">
            <v>1335</v>
          </cell>
          <cell r="E15">
            <v>665</v>
          </cell>
          <cell r="G15">
            <v>2009</v>
          </cell>
          <cell r="H15">
            <v>6</v>
          </cell>
          <cell r="I15">
            <v>1291</v>
          </cell>
          <cell r="J15">
            <v>712</v>
          </cell>
        </row>
        <row r="16">
          <cell r="B16">
            <v>5873</v>
          </cell>
          <cell r="C16">
            <v>36</v>
          </cell>
          <cell r="D16">
            <v>3192</v>
          </cell>
          <cell r="E16">
            <v>2645</v>
          </cell>
          <cell r="G16">
            <v>5119</v>
          </cell>
          <cell r="H16">
            <v>25</v>
          </cell>
          <cell r="I16">
            <v>2686</v>
          </cell>
          <cell r="J16">
            <v>2408</v>
          </cell>
        </row>
        <row r="17">
          <cell r="B17">
            <v>1589</v>
          </cell>
          <cell r="C17">
            <v>0</v>
          </cell>
          <cell r="D17">
            <v>1347</v>
          </cell>
          <cell r="E17">
            <v>242</v>
          </cell>
          <cell r="G17">
            <v>1257</v>
          </cell>
          <cell r="H17">
            <v>1</v>
          </cell>
          <cell r="I17">
            <v>1063</v>
          </cell>
          <cell r="J17">
            <v>193</v>
          </cell>
        </row>
        <row r="18">
          <cell r="B18">
            <v>393</v>
          </cell>
          <cell r="C18">
            <v>0</v>
          </cell>
          <cell r="D18">
            <v>305</v>
          </cell>
          <cell r="E18">
            <v>88</v>
          </cell>
          <cell r="G18">
            <v>385</v>
          </cell>
          <cell r="H18">
            <v>0</v>
          </cell>
          <cell r="I18">
            <v>269</v>
          </cell>
          <cell r="J18">
            <v>116</v>
          </cell>
        </row>
        <row r="19">
          <cell r="B19">
            <v>834</v>
          </cell>
          <cell r="C19">
            <v>42</v>
          </cell>
          <cell r="D19">
            <v>528</v>
          </cell>
          <cell r="E19">
            <v>264</v>
          </cell>
          <cell r="G19">
            <v>560</v>
          </cell>
          <cell r="H19">
            <v>10</v>
          </cell>
          <cell r="I19">
            <v>316</v>
          </cell>
          <cell r="J19">
            <v>234</v>
          </cell>
        </row>
        <row r="20">
          <cell r="B20">
            <v>228</v>
          </cell>
          <cell r="C20">
            <v>0</v>
          </cell>
          <cell r="D20">
            <v>197</v>
          </cell>
          <cell r="E20">
            <v>31</v>
          </cell>
          <cell r="G20">
            <v>249</v>
          </cell>
          <cell r="H20">
            <v>0</v>
          </cell>
          <cell r="I20">
            <v>211</v>
          </cell>
          <cell r="J20">
            <v>38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4">
          <cell r="B4">
            <v>4771</v>
          </cell>
          <cell r="C4">
            <v>3251</v>
          </cell>
          <cell r="D4">
            <v>796</v>
          </cell>
          <cell r="E4">
            <v>653</v>
          </cell>
          <cell r="F4">
            <v>71</v>
          </cell>
          <cell r="G4">
            <v>4280</v>
          </cell>
          <cell r="H4">
            <v>2960</v>
          </cell>
          <cell r="I4">
            <v>788</v>
          </cell>
          <cell r="J4">
            <v>479</v>
          </cell>
          <cell r="K4">
            <v>53</v>
          </cell>
        </row>
        <row r="5">
          <cell r="B5">
            <v>577</v>
          </cell>
          <cell r="C5">
            <v>354</v>
          </cell>
          <cell r="D5">
            <v>167</v>
          </cell>
          <cell r="E5">
            <v>40</v>
          </cell>
          <cell r="F5">
            <v>16</v>
          </cell>
          <cell r="G5">
            <v>550</v>
          </cell>
          <cell r="H5">
            <v>302</v>
          </cell>
          <cell r="I5">
            <v>180</v>
          </cell>
          <cell r="J5">
            <v>45</v>
          </cell>
          <cell r="K5">
            <v>23</v>
          </cell>
        </row>
        <row r="6">
          <cell r="B6">
            <v>481</v>
          </cell>
          <cell r="C6">
            <v>350</v>
          </cell>
          <cell r="D6">
            <v>78</v>
          </cell>
          <cell r="E6">
            <v>47</v>
          </cell>
          <cell r="F6">
            <v>6</v>
          </cell>
          <cell r="G6">
            <v>365</v>
          </cell>
          <cell r="H6">
            <v>269</v>
          </cell>
          <cell r="I6">
            <v>64</v>
          </cell>
          <cell r="J6">
            <v>30</v>
          </cell>
          <cell r="K6">
            <v>2</v>
          </cell>
        </row>
        <row r="7">
          <cell r="B7">
            <v>977</v>
          </cell>
          <cell r="C7">
            <v>551</v>
          </cell>
          <cell r="D7">
            <v>372</v>
          </cell>
          <cell r="E7">
            <v>35</v>
          </cell>
          <cell r="F7">
            <v>19</v>
          </cell>
          <cell r="G7">
            <v>772</v>
          </cell>
          <cell r="H7">
            <v>436</v>
          </cell>
          <cell r="I7">
            <v>286</v>
          </cell>
          <cell r="J7">
            <v>38</v>
          </cell>
          <cell r="K7">
            <v>12</v>
          </cell>
        </row>
        <row r="8">
          <cell r="B8">
            <v>2654</v>
          </cell>
          <cell r="C8">
            <v>1937</v>
          </cell>
          <cell r="D8">
            <v>460</v>
          </cell>
          <cell r="E8">
            <v>234</v>
          </cell>
          <cell r="F8">
            <v>23</v>
          </cell>
          <cell r="G8">
            <v>2456</v>
          </cell>
          <cell r="H8">
            <v>1849</v>
          </cell>
          <cell r="I8">
            <v>408</v>
          </cell>
          <cell r="J8">
            <v>176</v>
          </cell>
          <cell r="K8">
            <v>23</v>
          </cell>
        </row>
        <row r="9">
          <cell r="B9">
            <v>257</v>
          </cell>
          <cell r="C9">
            <v>175</v>
          </cell>
          <cell r="D9">
            <v>45</v>
          </cell>
          <cell r="E9">
            <v>33</v>
          </cell>
          <cell r="F9">
            <v>4</v>
          </cell>
          <cell r="G9">
            <v>215</v>
          </cell>
          <cell r="H9">
            <v>144</v>
          </cell>
          <cell r="I9">
            <v>50</v>
          </cell>
          <cell r="J9">
            <v>17</v>
          </cell>
          <cell r="K9">
            <v>4</v>
          </cell>
        </row>
        <row r="10">
          <cell r="B10">
            <v>638</v>
          </cell>
          <cell r="C10">
            <v>400</v>
          </cell>
          <cell r="D10">
            <v>115</v>
          </cell>
          <cell r="E10">
            <v>118</v>
          </cell>
          <cell r="F10">
            <v>5</v>
          </cell>
          <cell r="G10">
            <v>484</v>
          </cell>
          <cell r="H10">
            <v>323</v>
          </cell>
          <cell r="I10">
            <v>83</v>
          </cell>
          <cell r="J10">
            <v>70</v>
          </cell>
          <cell r="K10">
            <v>8</v>
          </cell>
        </row>
        <row r="11">
          <cell r="B11">
            <v>912</v>
          </cell>
          <cell r="C11">
            <v>601</v>
          </cell>
          <cell r="D11">
            <v>203</v>
          </cell>
          <cell r="E11">
            <v>97</v>
          </cell>
          <cell r="F11">
            <v>11</v>
          </cell>
          <cell r="G11">
            <v>697</v>
          </cell>
          <cell r="H11">
            <v>403</v>
          </cell>
          <cell r="I11">
            <v>193</v>
          </cell>
          <cell r="J11">
            <v>76</v>
          </cell>
          <cell r="K11">
            <v>25</v>
          </cell>
        </row>
        <row r="12">
          <cell r="B12">
            <v>1700</v>
          </cell>
          <cell r="C12">
            <v>899</v>
          </cell>
          <cell r="D12">
            <v>530</v>
          </cell>
          <cell r="E12">
            <v>196</v>
          </cell>
          <cell r="F12">
            <v>75</v>
          </cell>
          <cell r="G12">
            <v>1402</v>
          </cell>
          <cell r="H12">
            <v>725</v>
          </cell>
          <cell r="I12">
            <v>442</v>
          </cell>
          <cell r="J12">
            <v>183</v>
          </cell>
          <cell r="K12">
            <v>52</v>
          </cell>
        </row>
        <row r="13">
          <cell r="B13">
            <v>3520</v>
          </cell>
          <cell r="C13">
            <v>2060</v>
          </cell>
          <cell r="D13">
            <v>1092</v>
          </cell>
          <cell r="E13">
            <v>298</v>
          </cell>
          <cell r="F13">
            <v>70</v>
          </cell>
          <cell r="G13">
            <v>3006</v>
          </cell>
          <cell r="H13">
            <v>1760</v>
          </cell>
          <cell r="I13">
            <v>863</v>
          </cell>
          <cell r="J13">
            <v>315</v>
          </cell>
          <cell r="K13">
            <v>68</v>
          </cell>
        </row>
        <row r="14">
          <cell r="B14">
            <v>492</v>
          </cell>
          <cell r="C14">
            <v>418</v>
          </cell>
          <cell r="D14">
            <v>48</v>
          </cell>
          <cell r="E14">
            <v>25</v>
          </cell>
          <cell r="F14">
            <v>1</v>
          </cell>
          <cell r="G14">
            <v>455</v>
          </cell>
          <cell r="H14">
            <v>405</v>
          </cell>
          <cell r="I14">
            <v>21</v>
          </cell>
          <cell r="J14">
            <v>27</v>
          </cell>
          <cell r="K14">
            <v>2</v>
          </cell>
        </row>
        <row r="15">
          <cell r="B15">
            <v>799</v>
          </cell>
          <cell r="C15">
            <v>581</v>
          </cell>
          <cell r="D15">
            <v>81</v>
          </cell>
          <cell r="E15">
            <v>122</v>
          </cell>
          <cell r="F15">
            <v>15</v>
          </cell>
          <cell r="G15">
            <v>748</v>
          </cell>
          <cell r="H15">
            <v>542</v>
          </cell>
          <cell r="I15">
            <v>92</v>
          </cell>
          <cell r="J15">
            <v>96</v>
          </cell>
          <cell r="K15">
            <v>18</v>
          </cell>
        </row>
        <row r="16">
          <cell r="B16">
            <v>1209</v>
          </cell>
          <cell r="C16">
            <v>531</v>
          </cell>
          <cell r="D16">
            <v>362</v>
          </cell>
          <cell r="E16">
            <v>216</v>
          </cell>
          <cell r="F16">
            <v>100</v>
          </cell>
          <cell r="G16">
            <v>1010</v>
          </cell>
          <cell r="H16">
            <v>469</v>
          </cell>
          <cell r="I16">
            <v>278</v>
          </cell>
          <cell r="J16">
            <v>189</v>
          </cell>
          <cell r="K16">
            <v>74</v>
          </cell>
        </row>
        <row r="17">
          <cell r="B17">
            <v>1288</v>
          </cell>
          <cell r="C17">
            <v>696</v>
          </cell>
          <cell r="D17">
            <v>525</v>
          </cell>
          <cell r="E17">
            <v>54</v>
          </cell>
          <cell r="F17">
            <v>13</v>
          </cell>
          <cell r="G17">
            <v>989</v>
          </cell>
          <cell r="H17">
            <v>569</v>
          </cell>
          <cell r="I17">
            <v>390</v>
          </cell>
          <cell r="J17">
            <v>27</v>
          </cell>
          <cell r="K17">
            <v>3</v>
          </cell>
        </row>
        <row r="18">
          <cell r="B18">
            <v>201</v>
          </cell>
          <cell r="C18">
            <v>113</v>
          </cell>
          <cell r="D18">
            <v>78</v>
          </cell>
          <cell r="E18">
            <v>5</v>
          </cell>
          <cell r="F18">
            <v>5</v>
          </cell>
          <cell r="G18">
            <v>186</v>
          </cell>
          <cell r="H18">
            <v>106</v>
          </cell>
          <cell r="I18">
            <v>64</v>
          </cell>
          <cell r="J18">
            <v>11</v>
          </cell>
          <cell r="K18">
            <v>5</v>
          </cell>
        </row>
        <row r="19">
          <cell r="B19">
            <v>1094</v>
          </cell>
          <cell r="C19">
            <v>640</v>
          </cell>
          <cell r="D19">
            <v>384</v>
          </cell>
          <cell r="E19">
            <v>48</v>
          </cell>
          <cell r="F19">
            <v>22</v>
          </cell>
          <cell r="G19">
            <v>943</v>
          </cell>
          <cell r="H19">
            <v>544</v>
          </cell>
          <cell r="I19">
            <v>340</v>
          </cell>
          <cell r="J19">
            <v>47</v>
          </cell>
          <cell r="K19">
            <v>12</v>
          </cell>
        </row>
        <row r="20">
          <cell r="B20">
            <v>148</v>
          </cell>
          <cell r="C20">
            <v>92</v>
          </cell>
          <cell r="D20">
            <v>54</v>
          </cell>
          <cell r="E20">
            <v>2</v>
          </cell>
          <cell r="F20">
            <v>0</v>
          </cell>
          <cell r="G20">
            <v>110</v>
          </cell>
          <cell r="H20">
            <v>56</v>
          </cell>
          <cell r="I20">
            <v>42</v>
          </cell>
          <cell r="J20">
            <v>4</v>
          </cell>
          <cell r="K20">
            <v>8</v>
          </cell>
        </row>
      </sheetData>
      <sheetData sheetId="19" refreshError="1"/>
      <sheetData sheetId="20" refreshError="1"/>
      <sheetData sheetId="21">
        <row r="4">
          <cell r="B4">
            <v>34629</v>
          </cell>
          <cell r="C4">
            <v>33203</v>
          </cell>
          <cell r="D4">
            <v>25742</v>
          </cell>
          <cell r="E4">
            <v>7461</v>
          </cell>
          <cell r="M4">
            <v>0</v>
          </cell>
          <cell r="N4">
            <v>0</v>
          </cell>
          <cell r="O4">
            <v>2613</v>
          </cell>
          <cell r="P4">
            <v>1961</v>
          </cell>
          <cell r="Q4">
            <v>652</v>
          </cell>
          <cell r="U4">
            <v>0.76301880878247219</v>
          </cell>
          <cell r="V4">
            <v>31401</v>
          </cell>
          <cell r="W4">
            <v>29734</v>
          </cell>
          <cell r="X4">
            <v>22681</v>
          </cell>
          <cell r="Y4">
            <v>7053</v>
          </cell>
          <cell r="AG4">
            <v>146</v>
          </cell>
          <cell r="AH4">
            <v>30</v>
          </cell>
          <cell r="AI4">
            <v>2107</v>
          </cell>
          <cell r="AJ4">
            <v>1502</v>
          </cell>
          <cell r="AK4">
            <v>605</v>
          </cell>
          <cell r="AR4">
            <v>0.6791096250211266</v>
          </cell>
        </row>
        <row r="5">
          <cell r="B5">
            <v>4244</v>
          </cell>
          <cell r="C5">
            <v>3457</v>
          </cell>
          <cell r="D5">
            <v>2254</v>
          </cell>
          <cell r="E5">
            <v>1203</v>
          </cell>
          <cell r="M5">
            <v>0</v>
          </cell>
          <cell r="N5">
            <v>0</v>
          </cell>
          <cell r="O5">
            <v>466</v>
          </cell>
          <cell r="P5">
            <v>294</v>
          </cell>
          <cell r="Q5">
            <v>172</v>
          </cell>
          <cell r="U5">
            <v>0.51705287340505557</v>
          </cell>
          <cell r="V5">
            <v>3277</v>
          </cell>
          <cell r="W5">
            <v>2707</v>
          </cell>
          <cell r="X5">
            <v>1710</v>
          </cell>
          <cell r="Y5">
            <v>997</v>
          </cell>
          <cell r="AG5">
            <v>12</v>
          </cell>
          <cell r="AH5">
            <v>25</v>
          </cell>
          <cell r="AI5">
            <v>457</v>
          </cell>
          <cell r="AJ5">
            <v>286</v>
          </cell>
          <cell r="AK5">
            <v>171</v>
          </cell>
          <cell r="AR5">
            <v>0.40202870784973299</v>
          </cell>
        </row>
        <row r="6">
          <cell r="B6">
            <v>2889</v>
          </cell>
          <cell r="C6">
            <v>2788</v>
          </cell>
          <cell r="D6">
            <v>2147</v>
          </cell>
          <cell r="E6">
            <v>641</v>
          </cell>
          <cell r="M6">
            <v>0</v>
          </cell>
          <cell r="N6">
            <v>0</v>
          </cell>
          <cell r="O6">
            <v>535</v>
          </cell>
          <cell r="P6">
            <v>418</v>
          </cell>
          <cell r="Q6">
            <v>117</v>
          </cell>
          <cell r="U6">
            <v>0.52144996006830469</v>
          </cell>
          <cell r="V6">
            <v>2650</v>
          </cell>
          <cell r="W6">
            <v>2592</v>
          </cell>
          <cell r="X6">
            <v>1914</v>
          </cell>
          <cell r="Y6">
            <v>678</v>
          </cell>
          <cell r="AG6">
            <v>31</v>
          </cell>
          <cell r="AH6">
            <v>1</v>
          </cell>
          <cell r="AI6">
            <v>370</v>
          </cell>
          <cell r="AJ6">
            <v>267</v>
          </cell>
          <cell r="AK6">
            <v>103</v>
          </cell>
          <cell r="AR6">
            <v>0.48656137018084616</v>
          </cell>
        </row>
        <row r="7">
          <cell r="B7">
            <v>6493</v>
          </cell>
          <cell r="C7">
            <v>6315</v>
          </cell>
          <cell r="D7">
            <v>3528</v>
          </cell>
          <cell r="E7">
            <v>2787</v>
          </cell>
          <cell r="M7">
            <v>0</v>
          </cell>
          <cell r="N7">
            <v>0</v>
          </cell>
          <cell r="O7">
            <v>544</v>
          </cell>
          <cell r="P7">
            <v>332</v>
          </cell>
          <cell r="Q7">
            <v>212</v>
          </cell>
          <cell r="U7">
            <v>1.0950177127568264</v>
          </cell>
          <cell r="V7">
            <v>5838</v>
          </cell>
          <cell r="W7">
            <v>5506</v>
          </cell>
          <cell r="X7">
            <v>3038</v>
          </cell>
          <cell r="Y7">
            <v>2468</v>
          </cell>
          <cell r="AG7">
            <v>26</v>
          </cell>
          <cell r="AH7">
            <v>5</v>
          </cell>
          <cell r="AI7">
            <v>683</v>
          </cell>
          <cell r="AJ7">
            <v>387</v>
          </cell>
          <cell r="AK7">
            <v>296</v>
          </cell>
          <cell r="AR7">
            <v>0.9375984469855001</v>
          </cell>
        </row>
        <row r="8">
          <cell r="B8">
            <v>9786</v>
          </cell>
          <cell r="C8">
            <v>9773</v>
          </cell>
          <cell r="D8">
            <v>7757</v>
          </cell>
          <cell r="E8">
            <v>2016</v>
          </cell>
          <cell r="M8">
            <v>0</v>
          </cell>
          <cell r="N8">
            <v>0</v>
          </cell>
          <cell r="O8">
            <v>1403</v>
          </cell>
          <cell r="P8">
            <v>951</v>
          </cell>
          <cell r="Q8">
            <v>452</v>
          </cell>
          <cell r="U8">
            <v>0.89873443330899438</v>
          </cell>
          <cell r="V8">
            <v>8926</v>
          </cell>
          <cell r="W8">
            <v>8855</v>
          </cell>
          <cell r="X8">
            <v>7015</v>
          </cell>
          <cell r="Y8">
            <v>1840</v>
          </cell>
          <cell r="AG8">
            <v>4</v>
          </cell>
          <cell r="AH8">
            <v>2</v>
          </cell>
          <cell r="AI8">
            <v>1145</v>
          </cell>
          <cell r="AJ8">
            <v>845</v>
          </cell>
          <cell r="AK8">
            <v>300</v>
          </cell>
          <cell r="AR8">
            <v>0.80517054976190405</v>
          </cell>
        </row>
        <row r="9">
          <cell r="B9">
            <v>2004</v>
          </cell>
          <cell r="C9">
            <v>1965</v>
          </cell>
          <cell r="D9">
            <v>1606</v>
          </cell>
          <cell r="E9">
            <v>359</v>
          </cell>
          <cell r="M9">
            <v>0</v>
          </cell>
          <cell r="N9">
            <v>0</v>
          </cell>
          <cell r="O9">
            <v>112</v>
          </cell>
          <cell r="P9">
            <v>76</v>
          </cell>
          <cell r="Q9">
            <v>36</v>
          </cell>
          <cell r="U9">
            <v>0.65658236349602539</v>
          </cell>
          <cell r="V9">
            <v>1668</v>
          </cell>
          <cell r="W9">
            <v>1668</v>
          </cell>
          <cell r="X9">
            <v>1289</v>
          </cell>
          <cell r="Y9">
            <v>379</v>
          </cell>
          <cell r="AG9">
            <v>4</v>
          </cell>
          <cell r="AH9">
            <v>0</v>
          </cell>
          <cell r="AI9">
            <v>113</v>
          </cell>
          <cell r="AJ9">
            <v>88</v>
          </cell>
          <cell r="AK9">
            <v>25</v>
          </cell>
          <cell r="AR9">
            <v>0.55535948539351288</v>
          </cell>
        </row>
        <row r="10">
          <cell r="B10">
            <v>5269</v>
          </cell>
          <cell r="C10">
            <v>5162</v>
          </cell>
          <cell r="D10">
            <v>3764</v>
          </cell>
          <cell r="E10">
            <v>1398</v>
          </cell>
          <cell r="M10">
            <v>0</v>
          </cell>
          <cell r="N10">
            <v>0</v>
          </cell>
          <cell r="O10">
            <v>505</v>
          </cell>
          <cell r="P10">
            <v>326</v>
          </cell>
          <cell r="Q10">
            <v>179</v>
          </cell>
          <cell r="U10">
            <v>0.42375838055669801</v>
          </cell>
          <cell r="V10">
            <v>4759</v>
          </cell>
          <cell r="W10">
            <v>4744</v>
          </cell>
          <cell r="X10">
            <v>3570</v>
          </cell>
          <cell r="Y10">
            <v>1174</v>
          </cell>
          <cell r="AG10">
            <v>10</v>
          </cell>
          <cell r="AH10">
            <v>8</v>
          </cell>
          <cell r="AI10">
            <v>435</v>
          </cell>
          <cell r="AJ10">
            <v>208</v>
          </cell>
          <cell r="AK10">
            <v>227</v>
          </cell>
          <cell r="AR10">
            <v>0.39010848041892254</v>
          </cell>
        </row>
        <row r="11">
          <cell r="B11">
            <v>6051</v>
          </cell>
          <cell r="C11">
            <v>5862</v>
          </cell>
          <cell r="D11">
            <v>4046</v>
          </cell>
          <cell r="E11">
            <v>1816</v>
          </cell>
          <cell r="M11">
            <v>0</v>
          </cell>
          <cell r="N11">
            <v>0</v>
          </cell>
          <cell r="O11">
            <v>432</v>
          </cell>
          <cell r="P11">
            <v>313</v>
          </cell>
          <cell r="Q11">
            <v>119</v>
          </cell>
          <cell r="U11">
            <v>0.57702018586310388</v>
          </cell>
          <cell r="V11">
            <v>5541</v>
          </cell>
          <cell r="W11">
            <v>5416</v>
          </cell>
          <cell r="X11">
            <v>3726</v>
          </cell>
          <cell r="Y11">
            <v>1690</v>
          </cell>
          <cell r="AG11">
            <v>38</v>
          </cell>
          <cell r="AH11">
            <v>11</v>
          </cell>
          <cell r="AI11">
            <v>604</v>
          </cell>
          <cell r="AJ11">
            <v>396</v>
          </cell>
          <cell r="AK11">
            <v>208</v>
          </cell>
          <cell r="AR11">
            <v>0.53021054723484817</v>
          </cell>
        </row>
        <row r="12">
          <cell r="B12">
            <v>22394</v>
          </cell>
          <cell r="C12">
            <v>21656</v>
          </cell>
          <cell r="D12">
            <v>13030</v>
          </cell>
          <cell r="E12">
            <v>8626</v>
          </cell>
          <cell r="M12">
            <v>0</v>
          </cell>
          <cell r="N12">
            <v>0</v>
          </cell>
          <cell r="O12">
            <v>2764</v>
          </cell>
          <cell r="P12">
            <v>1611</v>
          </cell>
          <cell r="Q12">
            <v>1153</v>
          </cell>
          <cell r="U12">
            <v>0.55455771359152939</v>
          </cell>
          <cell r="V12">
            <v>19927</v>
          </cell>
          <cell r="W12">
            <v>19648</v>
          </cell>
          <cell r="X12">
            <v>11663</v>
          </cell>
          <cell r="Y12">
            <v>7985</v>
          </cell>
          <cell r="AG12">
            <v>40</v>
          </cell>
          <cell r="AH12">
            <v>20</v>
          </cell>
          <cell r="AI12">
            <v>2286</v>
          </cell>
          <cell r="AJ12">
            <v>1278</v>
          </cell>
          <cell r="AK12">
            <v>1008</v>
          </cell>
          <cell r="AR12">
            <v>0.49697547625340993</v>
          </cell>
        </row>
        <row r="13">
          <cell r="B13">
            <v>23932</v>
          </cell>
          <cell r="C13">
            <v>22957</v>
          </cell>
          <cell r="D13">
            <v>14688</v>
          </cell>
          <cell r="E13">
            <v>8269</v>
          </cell>
          <cell r="M13">
            <v>0</v>
          </cell>
          <cell r="N13">
            <v>0</v>
          </cell>
          <cell r="O13">
            <v>2443</v>
          </cell>
          <cell r="P13">
            <v>1443</v>
          </cell>
          <cell r="Q13">
            <v>1000</v>
          </cell>
          <cell r="U13">
            <v>0.90437897170176662</v>
          </cell>
          <cell r="V13">
            <v>21954</v>
          </cell>
          <cell r="W13">
            <v>20897</v>
          </cell>
          <cell r="X13">
            <v>13417</v>
          </cell>
          <cell r="Y13">
            <v>7480</v>
          </cell>
          <cell r="AG13">
            <v>59</v>
          </cell>
          <cell r="AH13">
            <v>21</v>
          </cell>
          <cell r="AI13">
            <v>2281</v>
          </cell>
          <cell r="AJ13">
            <v>1445</v>
          </cell>
          <cell r="AK13">
            <v>836</v>
          </cell>
          <cell r="AR13">
            <v>0.81462417434368506</v>
          </cell>
        </row>
        <row r="14">
          <cell r="B14">
            <v>2513</v>
          </cell>
          <cell r="C14">
            <v>2475</v>
          </cell>
          <cell r="D14">
            <v>2217</v>
          </cell>
          <cell r="E14">
            <v>258</v>
          </cell>
          <cell r="M14">
            <v>0</v>
          </cell>
          <cell r="N14">
            <v>0</v>
          </cell>
          <cell r="O14">
            <v>127</v>
          </cell>
          <cell r="P14">
            <v>97</v>
          </cell>
          <cell r="Q14">
            <v>30</v>
          </cell>
          <cell r="U14">
            <v>0.45900484041468076</v>
          </cell>
          <cell r="V14">
            <v>2262</v>
          </cell>
          <cell r="W14">
            <v>2226</v>
          </cell>
          <cell r="X14">
            <v>1965</v>
          </cell>
          <cell r="Y14">
            <v>261</v>
          </cell>
          <cell r="AG14">
            <v>6</v>
          </cell>
          <cell r="AH14">
            <v>0</v>
          </cell>
          <cell r="AI14">
            <v>133</v>
          </cell>
          <cell r="AJ14">
            <v>106</v>
          </cell>
          <cell r="AK14">
            <v>27</v>
          </cell>
          <cell r="AR14">
            <v>0.41398626369028024</v>
          </cell>
        </row>
        <row r="15">
          <cell r="B15">
            <v>6604</v>
          </cell>
          <cell r="C15">
            <v>6053</v>
          </cell>
          <cell r="D15">
            <v>5008</v>
          </cell>
          <cell r="E15">
            <v>1045</v>
          </cell>
          <cell r="M15">
            <v>0</v>
          </cell>
          <cell r="N15">
            <v>0</v>
          </cell>
          <cell r="O15">
            <v>366</v>
          </cell>
          <cell r="P15">
            <v>274</v>
          </cell>
          <cell r="Q15">
            <v>92</v>
          </cell>
          <cell r="U15">
            <v>0.43219198377762785</v>
          </cell>
          <cell r="V15">
            <v>6097</v>
          </cell>
          <cell r="W15">
            <v>6073</v>
          </cell>
          <cell r="X15">
            <v>4912</v>
          </cell>
          <cell r="Y15">
            <v>1161</v>
          </cell>
          <cell r="AG15">
            <v>79</v>
          </cell>
          <cell r="AH15">
            <v>8</v>
          </cell>
          <cell r="AI15">
            <v>672</v>
          </cell>
          <cell r="AJ15">
            <v>510</v>
          </cell>
          <cell r="AK15">
            <v>162</v>
          </cell>
          <cell r="AR15">
            <v>0.43327012283953525</v>
          </cell>
        </row>
        <row r="16">
          <cell r="B16">
            <v>26166</v>
          </cell>
          <cell r="C16">
            <v>24964</v>
          </cell>
          <cell r="D16">
            <v>13726</v>
          </cell>
          <cell r="E16">
            <v>11238</v>
          </cell>
          <cell r="M16">
            <v>0</v>
          </cell>
          <cell r="N16">
            <v>0</v>
          </cell>
          <cell r="O16">
            <v>3465</v>
          </cell>
          <cell r="P16">
            <v>1943</v>
          </cell>
          <cell r="Q16">
            <v>1522</v>
          </cell>
          <cell r="U16">
            <v>0.71816487643271942</v>
          </cell>
          <cell r="V16">
            <v>22463</v>
          </cell>
          <cell r="W16">
            <v>21865</v>
          </cell>
          <cell r="X16">
            <v>12363</v>
          </cell>
          <cell r="Y16">
            <v>9502</v>
          </cell>
          <cell r="AG16">
            <v>31</v>
          </cell>
          <cell r="AH16">
            <v>18</v>
          </cell>
          <cell r="AI16">
            <v>2832</v>
          </cell>
          <cell r="AJ16">
            <v>1476</v>
          </cell>
          <cell r="AK16">
            <v>1356</v>
          </cell>
          <cell r="AR16">
            <v>0.61833745982503296</v>
          </cell>
        </row>
        <row r="17">
          <cell r="B17">
            <v>6426</v>
          </cell>
          <cell r="C17">
            <v>6364</v>
          </cell>
          <cell r="D17">
            <v>3903</v>
          </cell>
          <cell r="E17">
            <v>2461</v>
          </cell>
          <cell r="M17">
            <v>0</v>
          </cell>
          <cell r="N17">
            <v>0</v>
          </cell>
          <cell r="O17">
            <v>421</v>
          </cell>
          <cell r="P17">
            <v>243</v>
          </cell>
          <cell r="Q17">
            <v>178</v>
          </cell>
          <cell r="U17">
            <v>0.85275960996029654</v>
          </cell>
          <cell r="V17">
            <v>6103</v>
          </cell>
          <cell r="W17">
            <v>5997</v>
          </cell>
          <cell r="X17">
            <v>3558</v>
          </cell>
          <cell r="Y17">
            <v>2439</v>
          </cell>
          <cell r="AG17">
            <v>27</v>
          </cell>
          <cell r="AH17">
            <v>6</v>
          </cell>
          <cell r="AI17">
            <v>318</v>
          </cell>
          <cell r="AJ17">
            <v>168</v>
          </cell>
          <cell r="AK17">
            <v>150</v>
          </cell>
          <cell r="AR17">
            <v>0.79477623808564546</v>
          </cell>
        </row>
        <row r="18">
          <cell r="B18">
            <v>1957</v>
          </cell>
          <cell r="C18">
            <v>1919</v>
          </cell>
          <cell r="D18">
            <v>1055</v>
          </cell>
          <cell r="E18">
            <v>864</v>
          </cell>
          <cell r="M18">
            <v>0</v>
          </cell>
          <cell r="N18">
            <v>0</v>
          </cell>
          <cell r="O18">
            <v>83</v>
          </cell>
          <cell r="P18">
            <v>47</v>
          </cell>
          <cell r="Q18">
            <v>36</v>
          </cell>
          <cell r="U18">
            <v>0.58048961985341052</v>
          </cell>
          <cell r="V18">
            <v>1796</v>
          </cell>
          <cell r="W18">
            <v>1773</v>
          </cell>
          <cell r="X18">
            <v>990</v>
          </cell>
          <cell r="Y18">
            <v>783</v>
          </cell>
          <cell r="AG18">
            <v>3</v>
          </cell>
          <cell r="AH18">
            <v>2</v>
          </cell>
          <cell r="AI18">
            <v>48</v>
          </cell>
          <cell r="AJ18">
            <v>27</v>
          </cell>
          <cell r="AK18">
            <v>21</v>
          </cell>
          <cell r="AR18">
            <v>0.53088441810815912</v>
          </cell>
        </row>
        <row r="19">
          <cell r="B19">
            <v>5931</v>
          </cell>
          <cell r="C19">
            <v>5713</v>
          </cell>
          <cell r="D19">
            <v>3721</v>
          </cell>
          <cell r="E19">
            <v>1992</v>
          </cell>
          <cell r="M19">
            <v>0</v>
          </cell>
          <cell r="N19">
            <v>0</v>
          </cell>
          <cell r="O19">
            <v>706</v>
          </cell>
          <cell r="P19">
            <v>388</v>
          </cell>
          <cell r="Q19">
            <v>318</v>
          </cell>
          <cell r="U19">
            <v>0.50348020890066292</v>
          </cell>
          <cell r="V19">
            <v>5355</v>
          </cell>
          <cell r="W19">
            <v>5262</v>
          </cell>
          <cell r="X19">
            <v>3310</v>
          </cell>
          <cell r="Y19">
            <v>1952</v>
          </cell>
          <cell r="AG19">
            <v>14</v>
          </cell>
          <cell r="AH19">
            <v>5</v>
          </cell>
          <cell r="AI19">
            <v>395</v>
          </cell>
          <cell r="AJ19">
            <v>234</v>
          </cell>
          <cell r="AK19">
            <v>161</v>
          </cell>
          <cell r="AR19">
            <v>0.46115339178232023</v>
          </cell>
        </row>
        <row r="20">
          <cell r="B20">
            <v>822</v>
          </cell>
          <cell r="C20">
            <v>808</v>
          </cell>
          <cell r="D20">
            <v>483</v>
          </cell>
          <cell r="E20">
            <v>325</v>
          </cell>
          <cell r="M20">
            <v>0</v>
          </cell>
          <cell r="N20">
            <v>0</v>
          </cell>
          <cell r="O20">
            <v>92</v>
          </cell>
          <cell r="P20">
            <v>53</v>
          </cell>
          <cell r="Q20">
            <v>39</v>
          </cell>
          <cell r="U20">
            <v>0.50305381057035592</v>
          </cell>
          <cell r="V20">
            <v>768</v>
          </cell>
          <cell r="W20">
            <v>768</v>
          </cell>
          <cell r="X20">
            <v>478</v>
          </cell>
          <cell r="Y20">
            <v>290</v>
          </cell>
          <cell r="AG20">
            <v>6</v>
          </cell>
          <cell r="AH20">
            <v>1</v>
          </cell>
          <cell r="AI20">
            <v>53</v>
          </cell>
          <cell r="AJ20">
            <v>30</v>
          </cell>
          <cell r="AK20">
            <v>23</v>
          </cell>
          <cell r="AR20">
            <v>0.47384300248644179</v>
          </cell>
        </row>
      </sheetData>
      <sheetData sheetId="22" refreshError="1"/>
      <sheetData sheetId="23" refreshError="1"/>
      <sheetData sheetId="24">
        <row r="4">
          <cell r="B4">
            <v>691</v>
          </cell>
          <cell r="C4">
            <v>4036</v>
          </cell>
          <cell r="D4">
            <v>702</v>
          </cell>
          <cell r="E4">
            <v>9786</v>
          </cell>
          <cell r="F4">
            <v>6421</v>
          </cell>
          <cell r="G4">
            <v>8179</v>
          </cell>
          <cell r="K4">
            <v>520</v>
          </cell>
          <cell r="L4">
            <v>3738</v>
          </cell>
          <cell r="M4">
            <v>675</v>
          </cell>
          <cell r="N4">
            <v>10276</v>
          </cell>
          <cell r="O4">
            <v>5502</v>
          </cell>
          <cell r="P4">
            <v>6957</v>
          </cell>
        </row>
        <row r="5">
          <cell r="B5">
            <v>56</v>
          </cell>
          <cell r="C5">
            <v>511</v>
          </cell>
          <cell r="D5">
            <v>67</v>
          </cell>
          <cell r="E5">
            <v>1259</v>
          </cell>
          <cell r="F5">
            <v>550</v>
          </cell>
          <cell r="G5">
            <v>1125</v>
          </cell>
          <cell r="K5">
            <v>61</v>
          </cell>
          <cell r="L5">
            <v>482</v>
          </cell>
          <cell r="M5">
            <v>79</v>
          </cell>
          <cell r="N5">
            <v>1062</v>
          </cell>
          <cell r="O5">
            <v>404</v>
          </cell>
          <cell r="P5">
            <v>1055</v>
          </cell>
        </row>
        <row r="6">
          <cell r="B6">
            <v>51</v>
          </cell>
          <cell r="C6">
            <v>427</v>
          </cell>
          <cell r="D6">
            <v>22</v>
          </cell>
          <cell r="E6">
            <v>915</v>
          </cell>
          <cell r="F6">
            <v>687</v>
          </cell>
          <cell r="G6">
            <v>336</v>
          </cell>
          <cell r="K6">
            <v>32</v>
          </cell>
          <cell r="L6">
            <v>332</v>
          </cell>
          <cell r="M6">
            <v>18</v>
          </cell>
          <cell r="N6">
            <v>779</v>
          </cell>
          <cell r="O6">
            <v>414</v>
          </cell>
          <cell r="P6">
            <v>636</v>
          </cell>
        </row>
        <row r="7">
          <cell r="B7">
            <v>54</v>
          </cell>
          <cell r="C7">
            <v>923</v>
          </cell>
          <cell r="D7">
            <v>86</v>
          </cell>
          <cell r="E7">
            <v>2790</v>
          </cell>
          <cell r="F7">
            <v>1036</v>
          </cell>
          <cell r="G7">
            <v>955</v>
          </cell>
          <cell r="K7">
            <v>50</v>
          </cell>
          <cell r="L7">
            <v>722</v>
          </cell>
          <cell r="M7">
            <v>52</v>
          </cell>
          <cell r="N7">
            <v>2346</v>
          </cell>
          <cell r="O7">
            <v>631</v>
          </cell>
          <cell r="P7">
            <v>1249</v>
          </cell>
        </row>
        <row r="8">
          <cell r="B8">
            <v>254</v>
          </cell>
          <cell r="C8">
            <v>2392</v>
          </cell>
          <cell r="D8">
            <v>459</v>
          </cell>
          <cell r="E8">
            <v>2990</v>
          </cell>
          <cell r="F8">
            <v>741</v>
          </cell>
          <cell r="G8">
            <v>1233</v>
          </cell>
          <cell r="K8">
            <v>190</v>
          </cell>
          <cell r="L8">
            <v>2257</v>
          </cell>
          <cell r="M8">
            <v>527</v>
          </cell>
          <cell r="N8">
            <v>2859</v>
          </cell>
          <cell r="O8">
            <v>653</v>
          </cell>
          <cell r="P8">
            <v>1197</v>
          </cell>
        </row>
        <row r="9">
          <cell r="B9">
            <v>37</v>
          </cell>
          <cell r="C9">
            <v>219</v>
          </cell>
          <cell r="D9">
            <v>66</v>
          </cell>
          <cell r="E9">
            <v>892</v>
          </cell>
          <cell r="F9">
            <v>336</v>
          </cell>
          <cell r="G9">
            <v>236</v>
          </cell>
          <cell r="K9">
            <v>21</v>
          </cell>
          <cell r="L9">
            <v>193</v>
          </cell>
          <cell r="M9">
            <v>52</v>
          </cell>
          <cell r="N9">
            <v>661</v>
          </cell>
          <cell r="O9">
            <v>325</v>
          </cell>
          <cell r="P9">
            <v>222</v>
          </cell>
        </row>
        <row r="10">
          <cell r="B10">
            <v>122</v>
          </cell>
          <cell r="C10">
            <v>515</v>
          </cell>
          <cell r="D10">
            <v>113</v>
          </cell>
          <cell r="E10">
            <v>1775</v>
          </cell>
          <cell r="F10">
            <v>1341</v>
          </cell>
          <cell r="G10">
            <v>900</v>
          </cell>
          <cell r="K10">
            <v>77</v>
          </cell>
          <cell r="L10">
            <v>404</v>
          </cell>
          <cell r="M10">
            <v>123</v>
          </cell>
          <cell r="N10">
            <v>1781</v>
          </cell>
          <cell r="O10">
            <v>1251</v>
          </cell>
          <cell r="P10">
            <v>527</v>
          </cell>
        </row>
        <row r="11">
          <cell r="B11">
            <v>108</v>
          </cell>
          <cell r="C11">
            <v>804</v>
          </cell>
          <cell r="D11">
            <v>63</v>
          </cell>
          <cell r="E11">
            <v>2112</v>
          </cell>
          <cell r="F11">
            <v>1210</v>
          </cell>
          <cell r="G11">
            <v>657</v>
          </cell>
          <cell r="K11">
            <v>80</v>
          </cell>
          <cell r="L11">
            <v>596</v>
          </cell>
          <cell r="M11">
            <v>80</v>
          </cell>
          <cell r="N11">
            <v>2166</v>
          </cell>
          <cell r="O11">
            <v>940</v>
          </cell>
          <cell r="P11">
            <v>814</v>
          </cell>
        </row>
        <row r="12">
          <cell r="B12">
            <v>269</v>
          </cell>
          <cell r="C12">
            <v>1429</v>
          </cell>
          <cell r="D12">
            <v>345</v>
          </cell>
          <cell r="E12">
            <v>7711</v>
          </cell>
          <cell r="F12">
            <v>6081</v>
          </cell>
          <cell r="G12">
            <v>3096</v>
          </cell>
          <cell r="K12">
            <v>226</v>
          </cell>
          <cell r="L12">
            <v>1161</v>
          </cell>
          <cell r="M12">
            <v>384</v>
          </cell>
          <cell r="N12">
            <v>6951</v>
          </cell>
          <cell r="O12">
            <v>5423</v>
          </cell>
          <cell r="P12">
            <v>2994</v>
          </cell>
        </row>
        <row r="13">
          <cell r="B13">
            <v>365</v>
          </cell>
          <cell r="C13">
            <v>3144</v>
          </cell>
          <cell r="D13">
            <v>920</v>
          </cell>
          <cell r="E13">
            <v>5750</v>
          </cell>
          <cell r="F13">
            <v>4226</v>
          </cell>
          <cell r="G13">
            <v>5049</v>
          </cell>
          <cell r="K13">
            <v>374</v>
          </cell>
          <cell r="L13">
            <v>2621</v>
          </cell>
          <cell r="M13">
            <v>751</v>
          </cell>
          <cell r="N13">
            <v>5751</v>
          </cell>
          <cell r="O13">
            <v>3948</v>
          </cell>
          <cell r="P13">
            <v>5287</v>
          </cell>
        </row>
        <row r="14">
          <cell r="B14">
            <v>26</v>
          </cell>
          <cell r="C14">
            <v>464</v>
          </cell>
          <cell r="D14">
            <v>90</v>
          </cell>
          <cell r="E14">
            <v>854</v>
          </cell>
          <cell r="F14">
            <v>498</v>
          </cell>
          <cell r="G14">
            <v>332</v>
          </cell>
          <cell r="K14">
            <v>29</v>
          </cell>
          <cell r="L14">
            <v>426</v>
          </cell>
          <cell r="M14">
            <v>98</v>
          </cell>
          <cell r="N14">
            <v>739</v>
          </cell>
          <cell r="O14">
            <v>363</v>
          </cell>
          <cell r="P14">
            <v>247</v>
          </cell>
        </row>
        <row r="15">
          <cell r="B15">
            <v>136</v>
          </cell>
          <cell r="C15">
            <v>662</v>
          </cell>
          <cell r="D15">
            <v>77</v>
          </cell>
          <cell r="E15">
            <v>2566</v>
          </cell>
          <cell r="F15">
            <v>1019</v>
          </cell>
          <cell r="G15">
            <v>677</v>
          </cell>
          <cell r="K15">
            <v>113</v>
          </cell>
          <cell r="L15">
            <v>634</v>
          </cell>
          <cell r="M15">
            <v>87</v>
          </cell>
          <cell r="N15">
            <v>2406</v>
          </cell>
          <cell r="O15">
            <v>995</v>
          </cell>
          <cell r="P15">
            <v>651</v>
          </cell>
        </row>
        <row r="16">
          <cell r="B16">
            <v>307</v>
          </cell>
          <cell r="C16">
            <v>890</v>
          </cell>
          <cell r="D16">
            <v>444</v>
          </cell>
          <cell r="E16">
            <v>9511</v>
          </cell>
          <cell r="F16">
            <v>5782</v>
          </cell>
          <cell r="G16">
            <v>6094</v>
          </cell>
          <cell r="K16">
            <v>261</v>
          </cell>
          <cell r="L16">
            <v>745</v>
          </cell>
          <cell r="M16">
            <v>338</v>
          </cell>
          <cell r="N16">
            <v>9107</v>
          </cell>
          <cell r="O16">
            <v>4791</v>
          </cell>
          <cell r="P16">
            <v>4929</v>
          </cell>
        </row>
        <row r="17">
          <cell r="B17">
            <v>61</v>
          </cell>
          <cell r="C17">
            <v>1210</v>
          </cell>
          <cell r="D17">
            <v>8</v>
          </cell>
          <cell r="E17">
            <v>2129</v>
          </cell>
          <cell r="F17">
            <v>910</v>
          </cell>
          <cell r="G17">
            <v>1102</v>
          </cell>
          <cell r="K17">
            <v>29</v>
          </cell>
          <cell r="L17">
            <v>950</v>
          </cell>
          <cell r="M17">
            <v>10</v>
          </cell>
          <cell r="N17">
            <v>2132</v>
          </cell>
          <cell r="O17">
            <v>846</v>
          </cell>
          <cell r="P17">
            <v>1182</v>
          </cell>
        </row>
        <row r="18">
          <cell r="B18">
            <v>10</v>
          </cell>
          <cell r="C18">
            <v>190</v>
          </cell>
          <cell r="D18">
            <v>61</v>
          </cell>
          <cell r="E18">
            <v>594</v>
          </cell>
          <cell r="F18">
            <v>342</v>
          </cell>
          <cell r="G18">
            <v>557</v>
          </cell>
          <cell r="K18">
            <v>16</v>
          </cell>
          <cell r="L18">
            <v>170</v>
          </cell>
          <cell r="M18">
            <v>60</v>
          </cell>
          <cell r="N18">
            <v>489</v>
          </cell>
          <cell r="O18">
            <v>339</v>
          </cell>
          <cell r="P18">
            <v>772</v>
          </cell>
        </row>
        <row r="19">
          <cell r="B19">
            <v>66</v>
          </cell>
          <cell r="C19">
            <v>1008</v>
          </cell>
          <cell r="D19">
            <v>69</v>
          </cell>
          <cell r="E19">
            <v>1937</v>
          </cell>
          <cell r="F19">
            <v>1146</v>
          </cell>
          <cell r="G19">
            <v>619</v>
          </cell>
          <cell r="K19">
            <v>53</v>
          </cell>
          <cell r="L19">
            <v>873</v>
          </cell>
          <cell r="M19">
            <v>44</v>
          </cell>
          <cell r="N19">
            <v>1682</v>
          </cell>
          <cell r="O19">
            <v>1110</v>
          </cell>
          <cell r="P19">
            <v>853</v>
          </cell>
        </row>
        <row r="20">
          <cell r="B20">
            <v>2</v>
          </cell>
          <cell r="C20">
            <v>146</v>
          </cell>
          <cell r="D20">
            <v>1</v>
          </cell>
          <cell r="E20">
            <v>225</v>
          </cell>
          <cell r="F20">
            <v>153</v>
          </cell>
          <cell r="G20">
            <v>91</v>
          </cell>
          <cell r="K20">
            <v>8</v>
          </cell>
          <cell r="L20">
            <v>98</v>
          </cell>
          <cell r="M20">
            <v>0</v>
          </cell>
          <cell r="N20">
            <v>150</v>
          </cell>
          <cell r="O20">
            <v>116</v>
          </cell>
          <cell r="P20">
            <v>168</v>
          </cell>
        </row>
      </sheetData>
      <sheetData sheetId="25" refreshError="1"/>
      <sheetData sheetId="26">
        <row r="4">
          <cell r="B4">
            <v>5968</v>
          </cell>
          <cell r="C4">
            <v>2687</v>
          </cell>
          <cell r="D4">
            <v>3281</v>
          </cell>
          <cell r="E4">
            <v>5106</v>
          </cell>
          <cell r="F4">
            <v>2347</v>
          </cell>
          <cell r="G4">
            <v>2759</v>
          </cell>
        </row>
        <row r="5">
          <cell r="B5">
            <v>734</v>
          </cell>
          <cell r="C5">
            <v>413</v>
          </cell>
          <cell r="D5">
            <v>321</v>
          </cell>
          <cell r="E5">
            <v>543</v>
          </cell>
          <cell r="F5">
            <v>388</v>
          </cell>
          <cell r="G5">
            <v>155</v>
          </cell>
        </row>
        <row r="6">
          <cell r="B6">
            <v>607</v>
          </cell>
          <cell r="C6">
            <v>360</v>
          </cell>
          <cell r="D6">
            <v>247</v>
          </cell>
          <cell r="E6">
            <v>479</v>
          </cell>
          <cell r="F6">
            <v>290</v>
          </cell>
          <cell r="G6">
            <v>189</v>
          </cell>
        </row>
        <row r="7">
          <cell r="B7">
            <v>1106</v>
          </cell>
          <cell r="C7">
            <v>812</v>
          </cell>
          <cell r="D7">
            <v>294</v>
          </cell>
          <cell r="E7">
            <v>723</v>
          </cell>
          <cell r="F7">
            <v>568</v>
          </cell>
          <cell r="G7">
            <v>155</v>
          </cell>
        </row>
        <row r="8">
          <cell r="B8">
            <v>921</v>
          </cell>
          <cell r="C8">
            <v>454</v>
          </cell>
          <cell r="D8">
            <v>467</v>
          </cell>
          <cell r="E8">
            <v>836</v>
          </cell>
          <cell r="F8">
            <v>423</v>
          </cell>
          <cell r="G8">
            <v>413</v>
          </cell>
        </row>
        <row r="9">
          <cell r="B9">
            <v>301</v>
          </cell>
          <cell r="C9">
            <v>97</v>
          </cell>
          <cell r="D9">
            <v>204</v>
          </cell>
          <cell r="E9">
            <v>268</v>
          </cell>
          <cell r="F9">
            <v>113</v>
          </cell>
          <cell r="G9">
            <v>155</v>
          </cell>
        </row>
        <row r="10">
          <cell r="B10">
            <v>1089</v>
          </cell>
          <cell r="C10">
            <v>673</v>
          </cell>
          <cell r="D10">
            <v>416</v>
          </cell>
          <cell r="E10">
            <v>1087</v>
          </cell>
          <cell r="F10">
            <v>718</v>
          </cell>
          <cell r="G10">
            <v>369</v>
          </cell>
        </row>
        <row r="11">
          <cell r="B11">
            <v>1167</v>
          </cell>
          <cell r="C11">
            <v>554</v>
          </cell>
          <cell r="D11">
            <v>613</v>
          </cell>
          <cell r="E11">
            <v>1037</v>
          </cell>
          <cell r="F11">
            <v>538</v>
          </cell>
          <cell r="G11">
            <v>499</v>
          </cell>
        </row>
        <row r="12">
          <cell r="B12">
            <v>5469</v>
          </cell>
          <cell r="C12">
            <v>2237</v>
          </cell>
          <cell r="D12">
            <v>3232</v>
          </cell>
          <cell r="E12">
            <v>4839</v>
          </cell>
          <cell r="F12">
            <v>1934</v>
          </cell>
          <cell r="G12">
            <v>2905</v>
          </cell>
        </row>
        <row r="13">
          <cell r="B13">
            <v>3985</v>
          </cell>
          <cell r="C13">
            <v>2255</v>
          </cell>
          <cell r="D13">
            <v>1730</v>
          </cell>
          <cell r="E13">
            <v>3374</v>
          </cell>
          <cell r="F13">
            <v>2150</v>
          </cell>
          <cell r="G13">
            <v>1224</v>
          </cell>
        </row>
        <row r="14">
          <cell r="B14">
            <v>456</v>
          </cell>
          <cell r="C14">
            <v>417</v>
          </cell>
          <cell r="D14">
            <v>39</v>
          </cell>
          <cell r="E14">
            <v>356</v>
          </cell>
          <cell r="F14">
            <v>335</v>
          </cell>
          <cell r="G14">
            <v>21</v>
          </cell>
        </row>
        <row r="15">
          <cell r="B15">
            <v>1190</v>
          </cell>
          <cell r="C15">
            <v>894</v>
          </cell>
          <cell r="D15">
            <v>296</v>
          </cell>
          <cell r="E15">
            <v>1124</v>
          </cell>
          <cell r="F15">
            <v>814</v>
          </cell>
          <cell r="G15">
            <v>310</v>
          </cell>
        </row>
        <row r="16">
          <cell r="B16">
            <v>5436</v>
          </cell>
          <cell r="C16">
            <v>3291</v>
          </cell>
          <cell r="D16">
            <v>2145</v>
          </cell>
          <cell r="E16">
            <v>4540</v>
          </cell>
          <cell r="F16">
            <v>2994</v>
          </cell>
          <cell r="G16">
            <v>1546</v>
          </cell>
        </row>
        <row r="17">
          <cell r="B17">
            <v>837</v>
          </cell>
          <cell r="C17">
            <v>343</v>
          </cell>
          <cell r="D17">
            <v>494</v>
          </cell>
          <cell r="E17">
            <v>754</v>
          </cell>
          <cell r="F17">
            <v>437</v>
          </cell>
          <cell r="G17">
            <v>317</v>
          </cell>
        </row>
        <row r="18">
          <cell r="B18">
            <v>333</v>
          </cell>
          <cell r="C18">
            <v>274</v>
          </cell>
          <cell r="D18">
            <v>59</v>
          </cell>
          <cell r="E18">
            <v>331</v>
          </cell>
          <cell r="F18">
            <v>281</v>
          </cell>
          <cell r="G18">
            <v>50</v>
          </cell>
        </row>
        <row r="19">
          <cell r="B19">
            <v>1190</v>
          </cell>
          <cell r="C19">
            <v>803</v>
          </cell>
          <cell r="D19">
            <v>387</v>
          </cell>
          <cell r="E19">
            <v>1041</v>
          </cell>
          <cell r="F19">
            <v>739</v>
          </cell>
          <cell r="G19">
            <v>302</v>
          </cell>
        </row>
        <row r="20">
          <cell r="B20">
            <v>151</v>
          </cell>
          <cell r="C20">
            <v>71</v>
          </cell>
          <cell r="D20">
            <v>80</v>
          </cell>
          <cell r="E20">
            <v>113</v>
          </cell>
          <cell r="F20">
            <v>69</v>
          </cell>
          <cell r="G20">
            <v>44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4">
          <cell r="B4">
            <v>6454</v>
          </cell>
          <cell r="C4">
            <v>2674</v>
          </cell>
          <cell r="D4">
            <v>751</v>
          </cell>
          <cell r="E4">
            <v>2415</v>
          </cell>
          <cell r="F4">
            <v>614</v>
          </cell>
          <cell r="G4">
            <v>4394</v>
          </cell>
          <cell r="H4">
            <v>1962</v>
          </cell>
          <cell r="I4">
            <v>527</v>
          </cell>
          <cell r="J4">
            <v>1477</v>
          </cell>
          <cell r="K4">
            <v>428</v>
          </cell>
        </row>
        <row r="5">
          <cell r="B5">
            <v>776</v>
          </cell>
          <cell r="C5">
            <v>313</v>
          </cell>
          <cell r="D5">
            <v>223</v>
          </cell>
          <cell r="E5">
            <v>149</v>
          </cell>
          <cell r="F5">
            <v>91</v>
          </cell>
          <cell r="G5">
            <v>546</v>
          </cell>
          <cell r="H5">
            <v>251</v>
          </cell>
          <cell r="I5">
            <v>152</v>
          </cell>
          <cell r="J5">
            <v>85</v>
          </cell>
          <cell r="K5">
            <v>58</v>
          </cell>
        </row>
        <row r="6">
          <cell r="B6">
            <v>611</v>
          </cell>
          <cell r="C6">
            <v>353</v>
          </cell>
          <cell r="D6">
            <v>33</v>
          </cell>
          <cell r="E6">
            <v>207</v>
          </cell>
          <cell r="F6">
            <v>18</v>
          </cell>
          <cell r="G6">
            <v>408</v>
          </cell>
          <cell r="H6">
            <v>263</v>
          </cell>
          <cell r="I6">
            <v>24</v>
          </cell>
          <cell r="J6">
            <v>109</v>
          </cell>
          <cell r="K6">
            <v>12</v>
          </cell>
        </row>
        <row r="7">
          <cell r="B7">
            <v>1010</v>
          </cell>
          <cell r="C7">
            <v>470</v>
          </cell>
          <cell r="D7">
            <v>264</v>
          </cell>
          <cell r="E7">
            <v>166</v>
          </cell>
          <cell r="F7">
            <v>110</v>
          </cell>
          <cell r="G7">
            <v>642</v>
          </cell>
          <cell r="H7">
            <v>313</v>
          </cell>
          <cell r="I7">
            <v>184</v>
          </cell>
          <cell r="J7">
            <v>93</v>
          </cell>
          <cell r="K7">
            <v>52</v>
          </cell>
        </row>
        <row r="8">
          <cell r="B8">
            <v>890</v>
          </cell>
          <cell r="C8">
            <v>422</v>
          </cell>
          <cell r="D8">
            <v>88</v>
          </cell>
          <cell r="E8">
            <v>301</v>
          </cell>
          <cell r="F8">
            <v>79</v>
          </cell>
          <cell r="G8">
            <v>655</v>
          </cell>
          <cell r="H8">
            <v>326</v>
          </cell>
          <cell r="I8">
            <v>79</v>
          </cell>
          <cell r="J8">
            <v>204</v>
          </cell>
          <cell r="K8">
            <v>46</v>
          </cell>
        </row>
        <row r="9">
          <cell r="B9">
            <v>309</v>
          </cell>
          <cell r="C9">
            <v>151</v>
          </cell>
          <cell r="D9">
            <v>46</v>
          </cell>
          <cell r="E9">
            <v>80</v>
          </cell>
          <cell r="F9">
            <v>32</v>
          </cell>
          <cell r="G9">
            <v>251</v>
          </cell>
          <cell r="H9">
            <v>144</v>
          </cell>
          <cell r="I9">
            <v>31</v>
          </cell>
          <cell r="J9">
            <v>63</v>
          </cell>
          <cell r="K9">
            <v>13</v>
          </cell>
        </row>
        <row r="10">
          <cell r="B10">
            <v>1077</v>
          </cell>
          <cell r="C10">
            <v>497</v>
          </cell>
          <cell r="D10">
            <v>163</v>
          </cell>
          <cell r="E10">
            <v>311</v>
          </cell>
          <cell r="F10">
            <v>106</v>
          </cell>
          <cell r="G10">
            <v>949</v>
          </cell>
          <cell r="H10">
            <v>432</v>
          </cell>
          <cell r="I10">
            <v>141</v>
          </cell>
          <cell r="J10">
            <v>269</v>
          </cell>
          <cell r="K10">
            <v>107</v>
          </cell>
        </row>
        <row r="11">
          <cell r="B11">
            <v>1077</v>
          </cell>
          <cell r="C11">
            <v>407</v>
          </cell>
          <cell r="D11">
            <v>186</v>
          </cell>
          <cell r="E11">
            <v>339</v>
          </cell>
          <cell r="F11">
            <v>145</v>
          </cell>
          <cell r="G11">
            <v>901</v>
          </cell>
          <cell r="H11">
            <v>358</v>
          </cell>
          <cell r="I11">
            <v>155</v>
          </cell>
          <cell r="J11">
            <v>267</v>
          </cell>
          <cell r="K11">
            <v>121</v>
          </cell>
        </row>
        <row r="12">
          <cell r="B12">
            <v>5175</v>
          </cell>
          <cell r="C12">
            <v>1517</v>
          </cell>
          <cell r="D12">
            <v>907</v>
          </cell>
          <cell r="E12">
            <v>1757</v>
          </cell>
          <cell r="F12">
            <v>994</v>
          </cell>
          <cell r="G12">
            <v>4570</v>
          </cell>
          <cell r="H12">
            <v>1409</v>
          </cell>
          <cell r="I12">
            <v>955</v>
          </cell>
          <cell r="J12">
            <v>1382</v>
          </cell>
          <cell r="K12">
            <v>824</v>
          </cell>
        </row>
        <row r="13">
          <cell r="B13">
            <v>3754</v>
          </cell>
          <cell r="C13">
            <v>1530</v>
          </cell>
          <cell r="D13">
            <v>718</v>
          </cell>
          <cell r="E13">
            <v>1049</v>
          </cell>
          <cell r="F13">
            <v>457</v>
          </cell>
          <cell r="G13">
            <v>2964</v>
          </cell>
          <cell r="H13">
            <v>1295</v>
          </cell>
          <cell r="I13">
            <v>560</v>
          </cell>
          <cell r="J13">
            <v>759</v>
          </cell>
          <cell r="K13">
            <v>350</v>
          </cell>
        </row>
        <row r="14">
          <cell r="B14">
            <v>431</v>
          </cell>
          <cell r="C14">
            <v>327</v>
          </cell>
          <cell r="D14">
            <v>27</v>
          </cell>
          <cell r="E14">
            <v>70</v>
          </cell>
          <cell r="F14">
            <v>7</v>
          </cell>
          <cell r="G14">
            <v>358</v>
          </cell>
          <cell r="H14">
            <v>268</v>
          </cell>
          <cell r="I14">
            <v>43</v>
          </cell>
          <cell r="J14">
            <v>45</v>
          </cell>
          <cell r="K14">
            <v>2</v>
          </cell>
        </row>
        <row r="15">
          <cell r="B15">
            <v>1275</v>
          </cell>
          <cell r="C15">
            <v>772</v>
          </cell>
          <cell r="D15">
            <v>130</v>
          </cell>
          <cell r="E15">
            <v>325</v>
          </cell>
          <cell r="F15">
            <v>48</v>
          </cell>
          <cell r="G15">
            <v>919</v>
          </cell>
          <cell r="H15">
            <v>552</v>
          </cell>
          <cell r="I15">
            <v>94</v>
          </cell>
          <cell r="J15">
            <v>239</v>
          </cell>
          <cell r="K15">
            <v>34</v>
          </cell>
        </row>
        <row r="16">
          <cell r="B16">
            <v>5143</v>
          </cell>
          <cell r="C16">
            <v>1685</v>
          </cell>
          <cell r="D16">
            <v>1113</v>
          </cell>
          <cell r="E16">
            <v>1374</v>
          </cell>
          <cell r="F16">
            <v>971</v>
          </cell>
          <cell r="G16">
            <v>3835</v>
          </cell>
          <cell r="H16">
            <v>1212</v>
          </cell>
          <cell r="I16">
            <v>937</v>
          </cell>
          <cell r="J16">
            <v>913</v>
          </cell>
          <cell r="K16">
            <v>773</v>
          </cell>
        </row>
        <row r="17">
          <cell r="B17">
            <v>750</v>
          </cell>
          <cell r="C17">
            <v>265</v>
          </cell>
          <cell r="D17">
            <v>180</v>
          </cell>
          <cell r="E17">
            <v>174</v>
          </cell>
          <cell r="F17">
            <v>131</v>
          </cell>
          <cell r="G17">
            <v>605</v>
          </cell>
          <cell r="H17">
            <v>215</v>
          </cell>
          <cell r="I17">
            <v>147</v>
          </cell>
          <cell r="J17">
            <v>145</v>
          </cell>
          <cell r="K17">
            <v>98</v>
          </cell>
        </row>
        <row r="18">
          <cell r="B18">
            <v>351</v>
          </cell>
          <cell r="C18">
            <v>156</v>
          </cell>
          <cell r="D18">
            <v>129</v>
          </cell>
          <cell r="E18">
            <v>36</v>
          </cell>
          <cell r="F18">
            <v>30</v>
          </cell>
          <cell r="G18">
            <v>188</v>
          </cell>
          <cell r="H18">
            <v>77</v>
          </cell>
          <cell r="I18">
            <v>70</v>
          </cell>
          <cell r="J18">
            <v>20</v>
          </cell>
          <cell r="K18">
            <v>21</v>
          </cell>
        </row>
        <row r="19">
          <cell r="B19">
            <v>1176</v>
          </cell>
          <cell r="C19">
            <v>504</v>
          </cell>
          <cell r="D19">
            <v>340</v>
          </cell>
          <cell r="E19">
            <v>204</v>
          </cell>
          <cell r="F19">
            <v>128</v>
          </cell>
          <cell r="G19">
            <v>894</v>
          </cell>
          <cell r="H19">
            <v>364</v>
          </cell>
          <cell r="I19">
            <v>234</v>
          </cell>
          <cell r="J19">
            <v>172</v>
          </cell>
          <cell r="K19">
            <v>124</v>
          </cell>
        </row>
        <row r="20">
          <cell r="B20">
            <v>136</v>
          </cell>
          <cell r="C20">
            <v>51</v>
          </cell>
          <cell r="D20">
            <v>30</v>
          </cell>
          <cell r="E20">
            <v>35</v>
          </cell>
          <cell r="F20">
            <v>20</v>
          </cell>
          <cell r="G20">
            <v>107</v>
          </cell>
          <cell r="H20">
            <v>53</v>
          </cell>
          <cell r="I20">
            <v>26</v>
          </cell>
          <cell r="J20">
            <v>18</v>
          </cell>
          <cell r="K20">
            <v>10</v>
          </cell>
        </row>
      </sheetData>
      <sheetData sheetId="32" refreshError="1"/>
      <sheetData sheetId="33" refreshError="1"/>
      <sheetData sheetId="34">
        <row r="4">
          <cell r="B4">
            <v>1900</v>
          </cell>
          <cell r="C4">
            <v>1491</v>
          </cell>
          <cell r="D4">
            <v>2962</v>
          </cell>
          <cell r="E4">
            <v>1406</v>
          </cell>
          <cell r="F4">
            <v>1068</v>
          </cell>
          <cell r="G4">
            <v>1866</v>
          </cell>
        </row>
        <row r="5">
          <cell r="B5">
            <v>310</v>
          </cell>
          <cell r="C5">
            <v>223</v>
          </cell>
          <cell r="D5">
            <v>234</v>
          </cell>
          <cell r="E5">
            <v>246</v>
          </cell>
          <cell r="F5">
            <v>157</v>
          </cell>
          <cell r="G5">
            <v>143</v>
          </cell>
        </row>
        <row r="6">
          <cell r="B6">
            <v>215</v>
          </cell>
          <cell r="C6">
            <v>170</v>
          </cell>
          <cell r="D6">
            <v>221</v>
          </cell>
          <cell r="E6">
            <v>132</v>
          </cell>
          <cell r="F6">
            <v>147</v>
          </cell>
          <cell r="G6">
            <v>121</v>
          </cell>
        </row>
        <row r="7">
          <cell r="B7">
            <v>556</v>
          </cell>
          <cell r="C7">
            <v>178</v>
          </cell>
          <cell r="D7">
            <v>276</v>
          </cell>
          <cell r="E7">
            <v>382</v>
          </cell>
          <cell r="F7">
            <v>115</v>
          </cell>
          <cell r="G7">
            <v>144</v>
          </cell>
        </row>
        <row r="8">
          <cell r="B8">
            <v>302</v>
          </cell>
          <cell r="C8">
            <v>207</v>
          </cell>
          <cell r="D8">
            <v>378</v>
          </cell>
          <cell r="E8">
            <v>227</v>
          </cell>
          <cell r="F8">
            <v>178</v>
          </cell>
          <cell r="G8">
            <v>248</v>
          </cell>
        </row>
        <row r="9">
          <cell r="B9">
            <v>107</v>
          </cell>
          <cell r="C9">
            <v>90</v>
          </cell>
          <cell r="D9">
            <v>112</v>
          </cell>
          <cell r="E9">
            <v>107</v>
          </cell>
          <cell r="F9">
            <v>65</v>
          </cell>
          <cell r="G9">
            <v>75</v>
          </cell>
        </row>
        <row r="10">
          <cell r="B10">
            <v>380</v>
          </cell>
          <cell r="C10">
            <v>280</v>
          </cell>
          <cell r="D10">
            <v>403</v>
          </cell>
          <cell r="E10">
            <v>342</v>
          </cell>
          <cell r="F10">
            <v>229</v>
          </cell>
          <cell r="G10">
            <v>373</v>
          </cell>
        </row>
        <row r="11">
          <cell r="B11">
            <v>254</v>
          </cell>
          <cell r="C11">
            <v>332</v>
          </cell>
          <cell r="D11">
            <v>464</v>
          </cell>
          <cell r="E11">
            <v>258</v>
          </cell>
          <cell r="F11">
            <v>250</v>
          </cell>
          <cell r="G11">
            <v>368</v>
          </cell>
        </row>
        <row r="12">
          <cell r="B12">
            <v>1252</v>
          </cell>
          <cell r="C12">
            <v>1162</v>
          </cell>
          <cell r="D12">
            <v>2718</v>
          </cell>
          <cell r="E12">
            <v>1175</v>
          </cell>
          <cell r="F12">
            <v>1148</v>
          </cell>
          <cell r="G12">
            <v>2146</v>
          </cell>
        </row>
        <row r="13">
          <cell r="B13">
            <v>1368</v>
          </cell>
          <cell r="C13">
            <v>874</v>
          </cell>
          <cell r="D13">
            <v>1478</v>
          </cell>
          <cell r="E13">
            <v>1183</v>
          </cell>
          <cell r="F13">
            <v>667</v>
          </cell>
          <cell r="G13">
            <v>1081</v>
          </cell>
        </row>
        <row r="14">
          <cell r="B14">
            <v>272</v>
          </cell>
          <cell r="C14">
            <v>80</v>
          </cell>
          <cell r="D14">
            <v>74</v>
          </cell>
          <cell r="E14">
            <v>218</v>
          </cell>
          <cell r="F14">
            <v>92</v>
          </cell>
          <cell r="G14">
            <v>46</v>
          </cell>
        </row>
        <row r="15">
          <cell r="B15">
            <v>496</v>
          </cell>
          <cell r="C15">
            <v>390</v>
          </cell>
          <cell r="D15">
            <v>367</v>
          </cell>
          <cell r="E15">
            <v>378</v>
          </cell>
          <cell r="F15">
            <v>267</v>
          </cell>
          <cell r="G15">
            <v>272</v>
          </cell>
        </row>
        <row r="16">
          <cell r="B16">
            <v>1467</v>
          </cell>
          <cell r="C16">
            <v>1249</v>
          </cell>
          <cell r="D16">
            <v>2154</v>
          </cell>
          <cell r="E16">
            <v>1137</v>
          </cell>
          <cell r="F16">
            <v>947</v>
          </cell>
          <cell r="G16">
            <v>1554</v>
          </cell>
        </row>
        <row r="17">
          <cell r="B17">
            <v>311</v>
          </cell>
          <cell r="C17">
            <v>133</v>
          </cell>
          <cell r="D17">
            <v>294</v>
          </cell>
          <cell r="E17">
            <v>249</v>
          </cell>
          <cell r="F17">
            <v>111</v>
          </cell>
          <cell r="G17">
            <v>239</v>
          </cell>
        </row>
        <row r="18">
          <cell r="B18">
            <v>185</v>
          </cell>
          <cell r="C18">
            <v>100</v>
          </cell>
          <cell r="D18">
            <v>66</v>
          </cell>
          <cell r="E18">
            <v>112</v>
          </cell>
          <cell r="F18">
            <v>35</v>
          </cell>
          <cell r="G18">
            <v>41</v>
          </cell>
        </row>
        <row r="19">
          <cell r="B19">
            <v>496</v>
          </cell>
          <cell r="C19">
            <v>337</v>
          </cell>
          <cell r="D19">
            <v>319</v>
          </cell>
          <cell r="E19">
            <v>377</v>
          </cell>
          <cell r="F19">
            <v>218</v>
          </cell>
          <cell r="G19">
            <v>277</v>
          </cell>
        </row>
        <row r="20">
          <cell r="B20">
            <v>59</v>
          </cell>
          <cell r="C20">
            <v>22</v>
          </cell>
          <cell r="D20">
            <v>54</v>
          </cell>
          <cell r="E20">
            <v>33</v>
          </cell>
          <cell r="F20">
            <v>46</v>
          </cell>
          <cell r="G20">
            <v>28</v>
          </cell>
        </row>
      </sheetData>
      <sheetData sheetId="35" refreshError="1"/>
      <sheetData sheetId="36">
        <row r="4">
          <cell r="B4">
            <v>98</v>
          </cell>
          <cell r="C4">
            <v>72</v>
          </cell>
          <cell r="D4">
            <v>60</v>
          </cell>
          <cell r="E4">
            <v>89</v>
          </cell>
          <cell r="F4">
            <v>95</v>
          </cell>
          <cell r="G4">
            <v>73</v>
          </cell>
        </row>
        <row r="5">
          <cell r="B5">
            <v>29</v>
          </cell>
          <cell r="C5">
            <v>19</v>
          </cell>
          <cell r="D5">
            <v>14</v>
          </cell>
          <cell r="E5">
            <v>10</v>
          </cell>
          <cell r="F5">
            <v>17</v>
          </cell>
          <cell r="G5">
            <v>7</v>
          </cell>
        </row>
        <row r="6">
          <cell r="B6">
            <v>2</v>
          </cell>
          <cell r="C6">
            <v>2</v>
          </cell>
          <cell r="D6">
            <v>0</v>
          </cell>
          <cell r="E6">
            <v>3</v>
          </cell>
          <cell r="F6">
            <v>5</v>
          </cell>
          <cell r="G6">
            <v>0</v>
          </cell>
        </row>
        <row r="7">
          <cell r="B7">
            <v>18</v>
          </cell>
          <cell r="C7">
            <v>13</v>
          </cell>
          <cell r="D7">
            <v>7</v>
          </cell>
          <cell r="E7">
            <v>8</v>
          </cell>
          <cell r="F7">
            <v>12</v>
          </cell>
          <cell r="G7">
            <v>3</v>
          </cell>
        </row>
        <row r="8">
          <cell r="B8">
            <v>39</v>
          </cell>
          <cell r="C8">
            <v>53</v>
          </cell>
          <cell r="D8">
            <v>8</v>
          </cell>
          <cell r="E8">
            <v>25</v>
          </cell>
          <cell r="F8">
            <v>31</v>
          </cell>
          <cell r="G8">
            <v>2</v>
          </cell>
        </row>
        <row r="9">
          <cell r="B9">
            <v>5</v>
          </cell>
          <cell r="C9">
            <v>5</v>
          </cell>
          <cell r="D9">
            <v>1</v>
          </cell>
          <cell r="E9">
            <v>4</v>
          </cell>
          <cell r="F9">
            <v>4</v>
          </cell>
          <cell r="G9">
            <v>1</v>
          </cell>
        </row>
        <row r="10">
          <cell r="B10">
            <v>18</v>
          </cell>
          <cell r="C10">
            <v>24</v>
          </cell>
          <cell r="D10">
            <v>6</v>
          </cell>
          <cell r="E10">
            <v>14</v>
          </cell>
          <cell r="F10">
            <v>15</v>
          </cell>
          <cell r="G10">
            <v>6</v>
          </cell>
        </row>
        <row r="11">
          <cell r="B11">
            <v>9</v>
          </cell>
          <cell r="C11">
            <v>12</v>
          </cell>
          <cell r="D11">
            <v>5</v>
          </cell>
          <cell r="E11">
            <v>5</v>
          </cell>
          <cell r="F11">
            <v>9</v>
          </cell>
          <cell r="G11">
            <v>1</v>
          </cell>
        </row>
        <row r="12">
          <cell r="B12">
            <v>31</v>
          </cell>
          <cell r="C12">
            <v>35</v>
          </cell>
          <cell r="D12">
            <v>11</v>
          </cell>
          <cell r="E12">
            <v>15</v>
          </cell>
          <cell r="F12">
            <v>19</v>
          </cell>
          <cell r="G12">
            <v>9</v>
          </cell>
        </row>
        <row r="13">
          <cell r="B13">
            <v>66</v>
          </cell>
          <cell r="C13">
            <v>52</v>
          </cell>
          <cell r="D13">
            <v>51</v>
          </cell>
          <cell r="E13">
            <v>38</v>
          </cell>
          <cell r="F13">
            <v>52</v>
          </cell>
          <cell r="G13">
            <v>35</v>
          </cell>
        </row>
        <row r="14">
          <cell r="B14">
            <v>8</v>
          </cell>
          <cell r="C14">
            <v>9</v>
          </cell>
          <cell r="D14">
            <v>4</v>
          </cell>
          <cell r="E14">
            <v>1</v>
          </cell>
          <cell r="F14">
            <v>3</v>
          </cell>
          <cell r="G14">
            <v>2</v>
          </cell>
        </row>
        <row r="15">
          <cell r="B15">
            <v>14</v>
          </cell>
          <cell r="C15">
            <v>11</v>
          </cell>
          <cell r="D15">
            <v>7</v>
          </cell>
          <cell r="E15">
            <v>7</v>
          </cell>
          <cell r="F15">
            <v>10</v>
          </cell>
          <cell r="G15">
            <v>5</v>
          </cell>
        </row>
        <row r="16">
          <cell r="B16">
            <v>29</v>
          </cell>
          <cell r="C16">
            <v>22</v>
          </cell>
          <cell r="D16">
            <v>22</v>
          </cell>
          <cell r="E16">
            <v>19</v>
          </cell>
          <cell r="F16">
            <v>16</v>
          </cell>
          <cell r="G16">
            <v>25</v>
          </cell>
        </row>
        <row r="17">
          <cell r="B17">
            <v>28</v>
          </cell>
          <cell r="C17">
            <v>24</v>
          </cell>
          <cell r="D17">
            <v>10</v>
          </cell>
          <cell r="E17">
            <v>11</v>
          </cell>
          <cell r="F17">
            <v>19</v>
          </cell>
          <cell r="G17">
            <v>2</v>
          </cell>
        </row>
        <row r="18">
          <cell r="B18">
            <v>10</v>
          </cell>
          <cell r="C18">
            <v>9</v>
          </cell>
          <cell r="D18">
            <v>16</v>
          </cell>
          <cell r="E18">
            <v>2</v>
          </cell>
          <cell r="F18">
            <v>2</v>
          </cell>
          <cell r="G18">
            <v>16</v>
          </cell>
        </row>
        <row r="19">
          <cell r="B19">
            <v>18</v>
          </cell>
          <cell r="C19">
            <v>20</v>
          </cell>
          <cell r="D19">
            <v>15</v>
          </cell>
          <cell r="E19">
            <v>24</v>
          </cell>
          <cell r="F19">
            <v>21</v>
          </cell>
          <cell r="G19">
            <v>18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3</v>
          </cell>
          <cell r="F20">
            <v>3</v>
          </cell>
          <cell r="G20">
            <v>0</v>
          </cell>
        </row>
      </sheetData>
      <sheetData sheetId="37" refreshError="1"/>
      <sheetData sheetId="38">
        <row r="4">
          <cell r="B4">
            <v>58</v>
          </cell>
          <cell r="C4">
            <v>52</v>
          </cell>
          <cell r="D4">
            <v>6</v>
          </cell>
          <cell r="E4">
            <v>6</v>
          </cell>
          <cell r="F4">
            <v>5</v>
          </cell>
          <cell r="G4">
            <v>1</v>
          </cell>
          <cell r="H4">
            <v>70</v>
          </cell>
          <cell r="I4">
            <v>62</v>
          </cell>
          <cell r="J4">
            <v>8</v>
          </cell>
          <cell r="K4">
            <v>5</v>
          </cell>
          <cell r="L4">
            <v>5</v>
          </cell>
          <cell r="M4">
            <v>0</v>
          </cell>
        </row>
        <row r="5">
          <cell r="B5">
            <v>11</v>
          </cell>
          <cell r="C5">
            <v>5</v>
          </cell>
          <cell r="D5">
            <v>6</v>
          </cell>
          <cell r="E5">
            <v>0</v>
          </cell>
          <cell r="F5">
            <v>0</v>
          </cell>
          <cell r="G5">
            <v>0</v>
          </cell>
          <cell r="H5">
            <v>9</v>
          </cell>
          <cell r="I5">
            <v>2</v>
          </cell>
          <cell r="J5">
            <v>7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2</v>
          </cell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5</v>
          </cell>
          <cell r="I6">
            <v>5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13</v>
          </cell>
          <cell r="C7">
            <v>9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11</v>
          </cell>
          <cell r="I7">
            <v>7</v>
          </cell>
          <cell r="J7">
            <v>4</v>
          </cell>
          <cell r="K7">
            <v>1</v>
          </cell>
          <cell r="L7">
            <v>0</v>
          </cell>
          <cell r="M7">
            <v>1</v>
          </cell>
        </row>
        <row r="8">
          <cell r="B8">
            <v>44</v>
          </cell>
          <cell r="C8">
            <v>41</v>
          </cell>
          <cell r="D8">
            <v>3</v>
          </cell>
          <cell r="E8">
            <v>2</v>
          </cell>
          <cell r="F8">
            <v>2</v>
          </cell>
          <cell r="G8">
            <v>0</v>
          </cell>
          <cell r="H8">
            <v>27</v>
          </cell>
          <cell r="I8">
            <v>23</v>
          </cell>
          <cell r="J8">
            <v>4</v>
          </cell>
          <cell r="K8">
            <v>1</v>
          </cell>
          <cell r="L8">
            <v>1</v>
          </cell>
          <cell r="M8">
            <v>0</v>
          </cell>
        </row>
        <row r="9">
          <cell r="B9">
            <v>5</v>
          </cell>
          <cell r="C9">
            <v>3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I9">
            <v>3</v>
          </cell>
          <cell r="J9">
            <v>0</v>
          </cell>
          <cell r="K9">
            <v>1</v>
          </cell>
          <cell r="L9">
            <v>1</v>
          </cell>
          <cell r="M9">
            <v>0</v>
          </cell>
        </row>
        <row r="10">
          <cell r="B10">
            <v>16</v>
          </cell>
          <cell r="C10">
            <v>15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9</v>
          </cell>
          <cell r="I10">
            <v>8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8</v>
          </cell>
          <cell r="C11">
            <v>5</v>
          </cell>
          <cell r="D11">
            <v>3</v>
          </cell>
          <cell r="E11">
            <v>0</v>
          </cell>
          <cell r="F11">
            <v>0</v>
          </cell>
          <cell r="G11">
            <v>0</v>
          </cell>
          <cell r="H11">
            <v>6</v>
          </cell>
          <cell r="I11">
            <v>4</v>
          </cell>
          <cell r="J11">
            <v>2</v>
          </cell>
          <cell r="K11">
            <v>1</v>
          </cell>
          <cell r="L11">
            <v>1</v>
          </cell>
          <cell r="M11">
            <v>0</v>
          </cell>
        </row>
        <row r="12">
          <cell r="B12">
            <v>30</v>
          </cell>
          <cell r="C12">
            <v>24</v>
          </cell>
          <cell r="D12">
            <v>6</v>
          </cell>
          <cell r="E12">
            <v>4</v>
          </cell>
          <cell r="F12">
            <v>3</v>
          </cell>
          <cell r="G12">
            <v>1</v>
          </cell>
          <cell r="H12">
            <v>10</v>
          </cell>
          <cell r="I12">
            <v>7</v>
          </cell>
          <cell r="J12">
            <v>3</v>
          </cell>
          <cell r="K12">
            <v>2</v>
          </cell>
          <cell r="L12">
            <v>1</v>
          </cell>
          <cell r="M12">
            <v>1</v>
          </cell>
        </row>
        <row r="13">
          <cell r="B13">
            <v>37</v>
          </cell>
          <cell r="C13">
            <v>34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36</v>
          </cell>
          <cell r="I13">
            <v>32</v>
          </cell>
          <cell r="J13">
            <v>4</v>
          </cell>
          <cell r="K13">
            <v>3</v>
          </cell>
          <cell r="L13">
            <v>2</v>
          </cell>
          <cell r="M13">
            <v>1</v>
          </cell>
        </row>
        <row r="14">
          <cell r="B14">
            <v>6</v>
          </cell>
          <cell r="C14">
            <v>6</v>
          </cell>
          <cell r="D14">
            <v>0</v>
          </cell>
          <cell r="E14">
            <v>1</v>
          </cell>
          <cell r="F14">
            <v>1</v>
          </cell>
          <cell r="G14">
            <v>0</v>
          </cell>
          <cell r="H14">
            <v>3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11</v>
          </cell>
          <cell r="C15">
            <v>8</v>
          </cell>
          <cell r="D15">
            <v>3</v>
          </cell>
          <cell r="E15">
            <v>0</v>
          </cell>
          <cell r="F15">
            <v>0</v>
          </cell>
          <cell r="G15">
            <v>0</v>
          </cell>
          <cell r="H15">
            <v>9</v>
          </cell>
          <cell r="I15">
            <v>8</v>
          </cell>
          <cell r="J15">
            <v>1</v>
          </cell>
          <cell r="K15">
            <v>1</v>
          </cell>
          <cell r="L15">
            <v>1</v>
          </cell>
          <cell r="M15">
            <v>0</v>
          </cell>
        </row>
        <row r="16">
          <cell r="B16">
            <v>17</v>
          </cell>
          <cell r="C16">
            <v>15</v>
          </cell>
          <cell r="D16">
            <v>2</v>
          </cell>
          <cell r="E16">
            <v>3</v>
          </cell>
          <cell r="F16">
            <v>3</v>
          </cell>
          <cell r="G16">
            <v>0</v>
          </cell>
          <cell r="H16">
            <v>12</v>
          </cell>
          <cell r="I16">
            <v>11</v>
          </cell>
          <cell r="J16">
            <v>1</v>
          </cell>
          <cell r="K16">
            <v>1</v>
          </cell>
          <cell r="L16">
            <v>0</v>
          </cell>
          <cell r="M16">
            <v>1</v>
          </cell>
        </row>
        <row r="17">
          <cell r="B17">
            <v>14</v>
          </cell>
          <cell r="C17">
            <v>12</v>
          </cell>
          <cell r="D17">
            <v>2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13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6</v>
          </cell>
          <cell r="C18">
            <v>3</v>
          </cell>
          <cell r="D18">
            <v>3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13</v>
          </cell>
          <cell r="C19">
            <v>12</v>
          </cell>
          <cell r="D19">
            <v>1</v>
          </cell>
          <cell r="E19">
            <v>4</v>
          </cell>
          <cell r="F19">
            <v>3</v>
          </cell>
          <cell r="G19">
            <v>1</v>
          </cell>
          <cell r="H19">
            <v>13</v>
          </cell>
          <cell r="I19">
            <v>8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39" refreshError="1"/>
      <sheetData sheetId="40">
        <row r="4">
          <cell r="B4">
            <v>57</v>
          </cell>
          <cell r="C4">
            <v>7</v>
          </cell>
          <cell r="D4">
            <v>64</v>
          </cell>
          <cell r="E4">
            <v>51</v>
          </cell>
          <cell r="F4">
            <v>69</v>
          </cell>
          <cell r="G4">
            <v>5</v>
          </cell>
          <cell r="H4">
            <v>74</v>
          </cell>
          <cell r="I4">
            <v>59</v>
          </cell>
        </row>
        <row r="5">
          <cell r="B5">
            <v>11</v>
          </cell>
          <cell r="C5">
            <v>0</v>
          </cell>
          <cell r="D5">
            <v>11</v>
          </cell>
          <cell r="E5">
            <v>7</v>
          </cell>
          <cell r="F5">
            <v>9</v>
          </cell>
          <cell r="G5">
            <v>0</v>
          </cell>
          <cell r="H5">
            <v>9</v>
          </cell>
          <cell r="I5">
            <v>9</v>
          </cell>
        </row>
        <row r="6">
          <cell r="B6">
            <v>2</v>
          </cell>
          <cell r="C6">
            <v>0</v>
          </cell>
          <cell r="D6">
            <v>2</v>
          </cell>
          <cell r="E6">
            <v>1</v>
          </cell>
          <cell r="F6">
            <v>5</v>
          </cell>
          <cell r="G6">
            <v>0</v>
          </cell>
          <cell r="H6">
            <v>5</v>
          </cell>
          <cell r="I6">
            <v>5</v>
          </cell>
        </row>
        <row r="7">
          <cell r="B7">
            <v>13</v>
          </cell>
          <cell r="C7">
            <v>0</v>
          </cell>
          <cell r="D7">
            <v>13</v>
          </cell>
          <cell r="E7">
            <v>10</v>
          </cell>
          <cell r="F7">
            <v>10</v>
          </cell>
          <cell r="G7">
            <v>1</v>
          </cell>
          <cell r="H7">
            <v>11</v>
          </cell>
          <cell r="I7">
            <v>10</v>
          </cell>
        </row>
        <row r="8">
          <cell r="B8">
            <v>43</v>
          </cell>
          <cell r="C8">
            <v>2</v>
          </cell>
          <cell r="D8">
            <v>45</v>
          </cell>
          <cell r="E8">
            <v>43</v>
          </cell>
          <cell r="F8">
            <v>27</v>
          </cell>
          <cell r="G8">
            <v>1</v>
          </cell>
          <cell r="H8">
            <v>28</v>
          </cell>
          <cell r="I8">
            <v>25</v>
          </cell>
        </row>
        <row r="9">
          <cell r="B9">
            <v>5</v>
          </cell>
          <cell r="C9">
            <v>0</v>
          </cell>
          <cell r="D9">
            <v>5</v>
          </cell>
          <cell r="E9">
            <v>4</v>
          </cell>
          <cell r="F9">
            <v>3</v>
          </cell>
          <cell r="G9">
            <v>1</v>
          </cell>
          <cell r="H9">
            <v>4</v>
          </cell>
          <cell r="I9">
            <v>3</v>
          </cell>
        </row>
        <row r="10">
          <cell r="B10">
            <v>16</v>
          </cell>
          <cell r="C10">
            <v>0</v>
          </cell>
          <cell r="D10">
            <v>16</v>
          </cell>
          <cell r="E10">
            <v>9</v>
          </cell>
          <cell r="F10">
            <v>8</v>
          </cell>
          <cell r="G10">
            <v>1</v>
          </cell>
          <cell r="H10">
            <v>9</v>
          </cell>
          <cell r="I10">
            <v>1</v>
          </cell>
        </row>
        <row r="11">
          <cell r="B11">
            <v>8</v>
          </cell>
          <cell r="C11">
            <v>0</v>
          </cell>
          <cell r="D11">
            <v>8</v>
          </cell>
          <cell r="E11">
            <v>5</v>
          </cell>
          <cell r="F11">
            <v>6</v>
          </cell>
          <cell r="G11">
            <v>1</v>
          </cell>
          <cell r="H11">
            <v>7</v>
          </cell>
          <cell r="I11">
            <v>6</v>
          </cell>
        </row>
        <row r="12">
          <cell r="B12">
            <v>30</v>
          </cell>
          <cell r="C12">
            <v>4</v>
          </cell>
          <cell r="D12">
            <v>34</v>
          </cell>
          <cell r="E12">
            <v>25</v>
          </cell>
          <cell r="F12">
            <v>10</v>
          </cell>
          <cell r="G12">
            <v>2</v>
          </cell>
          <cell r="H12">
            <v>12</v>
          </cell>
          <cell r="I12">
            <v>10</v>
          </cell>
        </row>
        <row r="13">
          <cell r="B13">
            <v>37</v>
          </cell>
          <cell r="C13">
            <v>0</v>
          </cell>
          <cell r="D13">
            <v>37</v>
          </cell>
          <cell r="E13">
            <v>31</v>
          </cell>
          <cell r="F13">
            <v>37</v>
          </cell>
          <cell r="G13">
            <v>4</v>
          </cell>
          <cell r="H13">
            <v>41</v>
          </cell>
          <cell r="I13">
            <v>31</v>
          </cell>
        </row>
        <row r="14">
          <cell r="B14">
            <v>6</v>
          </cell>
          <cell r="C14">
            <v>1</v>
          </cell>
          <cell r="D14">
            <v>7</v>
          </cell>
          <cell r="E14">
            <v>4</v>
          </cell>
          <cell r="F14">
            <v>3</v>
          </cell>
          <cell r="G14">
            <v>0</v>
          </cell>
          <cell r="H14">
            <v>3</v>
          </cell>
          <cell r="I14">
            <v>2</v>
          </cell>
        </row>
        <row r="15">
          <cell r="B15">
            <v>10</v>
          </cell>
          <cell r="C15">
            <v>1</v>
          </cell>
          <cell r="D15">
            <v>11</v>
          </cell>
          <cell r="E15">
            <v>8</v>
          </cell>
          <cell r="F15">
            <v>10</v>
          </cell>
          <cell r="G15">
            <v>0</v>
          </cell>
          <cell r="H15">
            <v>10</v>
          </cell>
          <cell r="I15">
            <v>6</v>
          </cell>
        </row>
        <row r="16">
          <cell r="B16">
            <v>17</v>
          </cell>
          <cell r="C16">
            <v>3</v>
          </cell>
          <cell r="D16">
            <v>20</v>
          </cell>
          <cell r="E16">
            <v>15</v>
          </cell>
          <cell r="F16">
            <v>10</v>
          </cell>
          <cell r="G16">
            <v>2</v>
          </cell>
          <cell r="H16">
            <v>12</v>
          </cell>
          <cell r="I16">
            <v>7</v>
          </cell>
        </row>
        <row r="17">
          <cell r="B17">
            <v>14</v>
          </cell>
          <cell r="C17">
            <v>0</v>
          </cell>
          <cell r="D17">
            <v>14</v>
          </cell>
          <cell r="E17">
            <v>14</v>
          </cell>
          <cell r="F17">
            <v>14</v>
          </cell>
          <cell r="G17">
            <v>0</v>
          </cell>
          <cell r="H17">
            <v>14</v>
          </cell>
          <cell r="I17">
            <v>14</v>
          </cell>
        </row>
        <row r="18">
          <cell r="B18">
            <v>6</v>
          </cell>
          <cell r="C18">
            <v>0</v>
          </cell>
          <cell r="D18">
            <v>6</v>
          </cell>
          <cell r="E18">
            <v>6</v>
          </cell>
          <cell r="F18">
            <v>1</v>
          </cell>
          <cell r="G18">
            <v>0</v>
          </cell>
          <cell r="H18">
            <v>1</v>
          </cell>
          <cell r="I18">
            <v>1</v>
          </cell>
        </row>
        <row r="19">
          <cell r="B19">
            <v>12</v>
          </cell>
          <cell r="C19">
            <v>4</v>
          </cell>
          <cell r="D19">
            <v>16</v>
          </cell>
          <cell r="E19">
            <v>9</v>
          </cell>
          <cell r="F19">
            <v>13</v>
          </cell>
          <cell r="G19">
            <v>0</v>
          </cell>
          <cell r="H19">
            <v>13</v>
          </cell>
          <cell r="I19">
            <v>9</v>
          </cell>
        </row>
        <row r="20">
          <cell r="B20">
            <v>1</v>
          </cell>
          <cell r="C20">
            <v>0</v>
          </cell>
          <cell r="D20">
            <v>1</v>
          </cell>
          <cell r="E20">
            <v>1</v>
          </cell>
          <cell r="F20">
            <v>2</v>
          </cell>
          <cell r="G20">
            <v>0</v>
          </cell>
          <cell r="H20">
            <v>2</v>
          </cell>
          <cell r="I20">
            <v>2</v>
          </cell>
        </row>
      </sheetData>
      <sheetData sheetId="41" refreshError="1"/>
      <sheetData sheetId="42" refreshError="1"/>
      <sheetData sheetId="43">
        <row r="4">
          <cell r="B4">
            <v>81</v>
          </cell>
          <cell r="C4">
            <v>36</v>
          </cell>
          <cell r="D4">
            <v>35</v>
          </cell>
          <cell r="E4">
            <v>10</v>
          </cell>
          <cell r="F4">
            <v>69</v>
          </cell>
          <cell r="G4">
            <v>49</v>
          </cell>
          <cell r="H4">
            <v>14</v>
          </cell>
          <cell r="I4">
            <v>6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  <cell r="I5">
            <v>0</v>
          </cell>
        </row>
        <row r="6">
          <cell r="B6">
            <v>12</v>
          </cell>
          <cell r="C6">
            <v>5</v>
          </cell>
          <cell r="D6">
            <v>5</v>
          </cell>
          <cell r="E6">
            <v>2</v>
          </cell>
          <cell r="F6">
            <v>11</v>
          </cell>
          <cell r="G6">
            <v>5</v>
          </cell>
          <cell r="H6">
            <v>5</v>
          </cell>
          <cell r="I6">
            <v>1</v>
          </cell>
        </row>
        <row r="7">
          <cell r="B7">
            <v>6</v>
          </cell>
          <cell r="C7">
            <v>4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</row>
        <row r="8">
          <cell r="B8">
            <v>20</v>
          </cell>
          <cell r="C8">
            <v>15</v>
          </cell>
          <cell r="D8">
            <v>1</v>
          </cell>
          <cell r="E8">
            <v>4</v>
          </cell>
          <cell r="F8">
            <v>8</v>
          </cell>
          <cell r="G8">
            <v>5</v>
          </cell>
          <cell r="H8">
            <v>2</v>
          </cell>
          <cell r="I8">
            <v>1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14</v>
          </cell>
          <cell r="C10">
            <v>12</v>
          </cell>
          <cell r="D10">
            <v>2</v>
          </cell>
          <cell r="E10">
            <v>0</v>
          </cell>
          <cell r="F10">
            <v>22</v>
          </cell>
          <cell r="G10">
            <v>16</v>
          </cell>
          <cell r="H10">
            <v>4</v>
          </cell>
          <cell r="I10">
            <v>2</v>
          </cell>
        </row>
        <row r="11">
          <cell r="B11">
            <v>10</v>
          </cell>
          <cell r="C11">
            <v>6</v>
          </cell>
          <cell r="D11">
            <v>3</v>
          </cell>
          <cell r="E11">
            <v>1</v>
          </cell>
          <cell r="F11">
            <v>13</v>
          </cell>
          <cell r="G11">
            <v>10</v>
          </cell>
          <cell r="H11">
            <v>3</v>
          </cell>
          <cell r="I11">
            <v>0</v>
          </cell>
        </row>
        <row r="12">
          <cell r="B12">
            <v>113</v>
          </cell>
          <cell r="C12">
            <v>87</v>
          </cell>
          <cell r="D12">
            <v>17</v>
          </cell>
          <cell r="E12">
            <v>9</v>
          </cell>
          <cell r="F12">
            <v>117</v>
          </cell>
          <cell r="G12">
            <v>86</v>
          </cell>
          <cell r="H12">
            <v>13</v>
          </cell>
          <cell r="I12">
            <v>18</v>
          </cell>
        </row>
        <row r="13">
          <cell r="B13">
            <v>59</v>
          </cell>
          <cell r="C13">
            <v>46</v>
          </cell>
          <cell r="D13">
            <v>7</v>
          </cell>
          <cell r="E13">
            <v>6</v>
          </cell>
          <cell r="F13">
            <v>46</v>
          </cell>
          <cell r="G13">
            <v>27</v>
          </cell>
          <cell r="H13">
            <v>12</v>
          </cell>
          <cell r="I13">
            <v>7</v>
          </cell>
        </row>
        <row r="14">
          <cell r="B14">
            <v>3</v>
          </cell>
          <cell r="C14">
            <v>3</v>
          </cell>
          <cell r="D14">
            <v>0</v>
          </cell>
          <cell r="E14">
            <v>0</v>
          </cell>
          <cell r="F14">
            <v>8</v>
          </cell>
          <cell r="G14">
            <v>7</v>
          </cell>
          <cell r="H14">
            <v>1</v>
          </cell>
          <cell r="I14">
            <v>0</v>
          </cell>
        </row>
        <row r="15">
          <cell r="B15">
            <v>14</v>
          </cell>
          <cell r="C15">
            <v>11</v>
          </cell>
          <cell r="D15">
            <v>2</v>
          </cell>
          <cell r="E15">
            <v>1</v>
          </cell>
          <cell r="F15">
            <v>15</v>
          </cell>
          <cell r="G15">
            <v>11</v>
          </cell>
          <cell r="H15">
            <v>2</v>
          </cell>
          <cell r="I15">
            <v>2</v>
          </cell>
        </row>
        <row r="16">
          <cell r="B16">
            <v>64</v>
          </cell>
          <cell r="C16">
            <v>50</v>
          </cell>
          <cell r="D16">
            <v>8</v>
          </cell>
          <cell r="E16">
            <v>6</v>
          </cell>
          <cell r="F16">
            <v>61</v>
          </cell>
          <cell r="G16">
            <v>44</v>
          </cell>
          <cell r="H16">
            <v>7</v>
          </cell>
          <cell r="I16">
            <v>10</v>
          </cell>
        </row>
        <row r="17">
          <cell r="B17">
            <v>11</v>
          </cell>
          <cell r="C17">
            <v>7</v>
          </cell>
          <cell r="D17">
            <v>2</v>
          </cell>
          <cell r="E17">
            <v>2</v>
          </cell>
          <cell r="F17">
            <v>16</v>
          </cell>
          <cell r="G17">
            <v>15</v>
          </cell>
          <cell r="H17">
            <v>1</v>
          </cell>
          <cell r="I17">
            <v>0</v>
          </cell>
        </row>
        <row r="18">
          <cell r="B18">
            <v>7</v>
          </cell>
          <cell r="C18">
            <v>4</v>
          </cell>
          <cell r="D18">
            <v>2</v>
          </cell>
          <cell r="E18">
            <v>1</v>
          </cell>
          <cell r="F18">
            <v>3</v>
          </cell>
          <cell r="G18">
            <v>2</v>
          </cell>
          <cell r="H18">
            <v>1</v>
          </cell>
          <cell r="I18">
            <v>0</v>
          </cell>
        </row>
        <row r="19">
          <cell r="B19">
            <v>18</v>
          </cell>
          <cell r="C19">
            <v>16</v>
          </cell>
          <cell r="D19">
            <v>2</v>
          </cell>
          <cell r="E19">
            <v>0</v>
          </cell>
          <cell r="F19">
            <v>16</v>
          </cell>
          <cell r="G19">
            <v>13</v>
          </cell>
          <cell r="H19">
            <v>2</v>
          </cell>
          <cell r="I19">
            <v>1</v>
          </cell>
        </row>
        <row r="20">
          <cell r="B20">
            <v>2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</sheetData>
      <sheetData sheetId="44" refreshError="1"/>
      <sheetData sheetId="45" refreshError="1"/>
      <sheetData sheetId="46">
        <row r="4">
          <cell r="B4">
            <v>1677</v>
          </cell>
          <cell r="C4">
            <v>1465</v>
          </cell>
          <cell r="D4">
            <v>1</v>
          </cell>
          <cell r="E4">
            <v>211</v>
          </cell>
          <cell r="F4">
            <v>1317</v>
          </cell>
          <cell r="G4">
            <v>1173</v>
          </cell>
          <cell r="H4">
            <v>0</v>
          </cell>
          <cell r="I4">
            <v>144</v>
          </cell>
        </row>
        <row r="5">
          <cell r="B5">
            <v>205</v>
          </cell>
          <cell r="C5">
            <v>174</v>
          </cell>
          <cell r="D5">
            <v>0</v>
          </cell>
          <cell r="E5">
            <v>31</v>
          </cell>
          <cell r="F5">
            <v>118</v>
          </cell>
          <cell r="G5">
            <v>99</v>
          </cell>
          <cell r="H5">
            <v>0</v>
          </cell>
          <cell r="I5">
            <v>19</v>
          </cell>
        </row>
        <row r="6">
          <cell r="B6">
            <v>141</v>
          </cell>
          <cell r="C6">
            <v>100</v>
          </cell>
          <cell r="D6">
            <v>0</v>
          </cell>
          <cell r="E6">
            <v>41</v>
          </cell>
          <cell r="F6">
            <v>140</v>
          </cell>
          <cell r="G6">
            <v>98</v>
          </cell>
          <cell r="H6">
            <v>0</v>
          </cell>
          <cell r="I6">
            <v>42</v>
          </cell>
        </row>
        <row r="7">
          <cell r="B7">
            <v>91</v>
          </cell>
          <cell r="C7">
            <v>91</v>
          </cell>
          <cell r="D7">
            <v>0</v>
          </cell>
          <cell r="E7">
            <v>0</v>
          </cell>
          <cell r="F7">
            <v>71</v>
          </cell>
          <cell r="G7">
            <v>71</v>
          </cell>
          <cell r="H7">
            <v>0</v>
          </cell>
          <cell r="I7">
            <v>0</v>
          </cell>
        </row>
        <row r="8">
          <cell r="B8">
            <v>312</v>
          </cell>
          <cell r="C8">
            <v>249</v>
          </cell>
          <cell r="D8">
            <v>0</v>
          </cell>
          <cell r="E8">
            <v>63</v>
          </cell>
          <cell r="F8">
            <v>292</v>
          </cell>
          <cell r="G8">
            <v>190</v>
          </cell>
          <cell r="H8">
            <v>0</v>
          </cell>
          <cell r="I8">
            <v>102</v>
          </cell>
        </row>
        <row r="9">
          <cell r="B9">
            <v>99</v>
          </cell>
          <cell r="C9">
            <v>97</v>
          </cell>
          <cell r="D9">
            <v>0</v>
          </cell>
          <cell r="E9">
            <v>2</v>
          </cell>
          <cell r="F9">
            <v>72</v>
          </cell>
          <cell r="G9">
            <v>68</v>
          </cell>
          <cell r="H9">
            <v>0</v>
          </cell>
          <cell r="I9">
            <v>4</v>
          </cell>
        </row>
        <row r="10">
          <cell r="B10">
            <v>219</v>
          </cell>
          <cell r="C10">
            <v>205</v>
          </cell>
          <cell r="D10">
            <v>0</v>
          </cell>
          <cell r="E10">
            <v>14</v>
          </cell>
          <cell r="F10">
            <v>174</v>
          </cell>
          <cell r="G10">
            <v>149</v>
          </cell>
          <cell r="H10">
            <v>0</v>
          </cell>
          <cell r="I10">
            <v>25</v>
          </cell>
        </row>
        <row r="11">
          <cell r="B11">
            <v>321</v>
          </cell>
          <cell r="C11">
            <v>290</v>
          </cell>
          <cell r="D11">
            <v>0</v>
          </cell>
          <cell r="E11">
            <v>31</v>
          </cell>
          <cell r="F11">
            <v>197</v>
          </cell>
          <cell r="G11">
            <v>174</v>
          </cell>
          <cell r="H11">
            <v>0</v>
          </cell>
          <cell r="I11">
            <v>23</v>
          </cell>
        </row>
        <row r="12">
          <cell r="B12">
            <v>1479</v>
          </cell>
          <cell r="C12">
            <v>1403</v>
          </cell>
          <cell r="D12">
            <v>1</v>
          </cell>
          <cell r="E12">
            <v>75</v>
          </cell>
          <cell r="F12">
            <v>1262</v>
          </cell>
          <cell r="G12">
            <v>1182</v>
          </cell>
          <cell r="H12">
            <v>0</v>
          </cell>
          <cell r="I12">
            <v>80</v>
          </cell>
        </row>
        <row r="13">
          <cell r="B13">
            <v>1209</v>
          </cell>
          <cell r="C13">
            <v>1097</v>
          </cell>
          <cell r="D13">
            <v>0</v>
          </cell>
          <cell r="E13">
            <v>112</v>
          </cell>
          <cell r="F13">
            <v>889</v>
          </cell>
          <cell r="G13">
            <v>771</v>
          </cell>
          <cell r="H13">
            <v>0</v>
          </cell>
          <cell r="I13">
            <v>118</v>
          </cell>
        </row>
        <row r="14">
          <cell r="B14">
            <v>90</v>
          </cell>
          <cell r="C14">
            <v>82</v>
          </cell>
          <cell r="D14">
            <v>0</v>
          </cell>
          <cell r="E14">
            <v>8</v>
          </cell>
          <cell r="F14">
            <v>85</v>
          </cell>
          <cell r="G14">
            <v>78</v>
          </cell>
          <cell r="H14">
            <v>0</v>
          </cell>
          <cell r="I14">
            <v>7</v>
          </cell>
        </row>
        <row r="15">
          <cell r="B15">
            <v>258</v>
          </cell>
          <cell r="C15">
            <v>254</v>
          </cell>
          <cell r="D15">
            <v>0</v>
          </cell>
          <cell r="E15">
            <v>4</v>
          </cell>
          <cell r="F15">
            <v>240</v>
          </cell>
          <cell r="G15">
            <v>229</v>
          </cell>
          <cell r="H15">
            <v>0</v>
          </cell>
          <cell r="I15">
            <v>11</v>
          </cell>
        </row>
        <row r="16">
          <cell r="B16">
            <v>1631</v>
          </cell>
          <cell r="C16">
            <v>1463</v>
          </cell>
          <cell r="D16">
            <v>0</v>
          </cell>
          <cell r="E16">
            <v>168</v>
          </cell>
          <cell r="F16">
            <v>1170</v>
          </cell>
          <cell r="G16">
            <v>1025</v>
          </cell>
          <cell r="H16">
            <v>0</v>
          </cell>
          <cell r="I16">
            <v>145</v>
          </cell>
        </row>
        <row r="17">
          <cell r="B17">
            <v>133</v>
          </cell>
          <cell r="C17">
            <v>120</v>
          </cell>
          <cell r="D17">
            <v>0</v>
          </cell>
          <cell r="E17">
            <v>13</v>
          </cell>
          <cell r="F17">
            <v>161</v>
          </cell>
          <cell r="G17">
            <v>151</v>
          </cell>
          <cell r="H17">
            <v>0</v>
          </cell>
          <cell r="I17">
            <v>10</v>
          </cell>
        </row>
        <row r="18">
          <cell r="B18">
            <v>62</v>
          </cell>
          <cell r="C18">
            <v>57</v>
          </cell>
          <cell r="D18">
            <v>0</v>
          </cell>
          <cell r="E18">
            <v>5</v>
          </cell>
          <cell r="F18">
            <v>12</v>
          </cell>
          <cell r="G18">
            <v>12</v>
          </cell>
          <cell r="H18">
            <v>0</v>
          </cell>
          <cell r="I18">
            <v>0</v>
          </cell>
        </row>
        <row r="19">
          <cell r="B19">
            <v>310</v>
          </cell>
          <cell r="C19">
            <v>288</v>
          </cell>
          <cell r="D19">
            <v>0</v>
          </cell>
          <cell r="E19">
            <v>22</v>
          </cell>
          <cell r="F19">
            <v>204</v>
          </cell>
          <cell r="G19">
            <v>193</v>
          </cell>
          <cell r="H19">
            <v>0</v>
          </cell>
          <cell r="I19">
            <v>11</v>
          </cell>
        </row>
        <row r="20">
          <cell r="B20">
            <v>13</v>
          </cell>
          <cell r="C20">
            <v>13</v>
          </cell>
          <cell r="D20">
            <v>0</v>
          </cell>
          <cell r="E20">
            <v>0</v>
          </cell>
          <cell r="F20">
            <v>10</v>
          </cell>
          <cell r="G20">
            <v>9</v>
          </cell>
          <cell r="H20">
            <v>0</v>
          </cell>
          <cell r="I20">
            <v>1</v>
          </cell>
        </row>
      </sheetData>
      <sheetData sheetId="47" refreshError="1"/>
      <sheetData sheetId="48">
        <row r="4">
          <cell r="B4">
            <v>95</v>
          </cell>
          <cell r="C4">
            <v>62</v>
          </cell>
          <cell r="D4">
            <v>20</v>
          </cell>
          <cell r="E4">
            <v>9</v>
          </cell>
          <cell r="F4">
            <v>4</v>
          </cell>
          <cell r="G4">
            <v>59</v>
          </cell>
          <cell r="H4">
            <v>39</v>
          </cell>
          <cell r="I4">
            <v>14</v>
          </cell>
          <cell r="J4">
            <v>6</v>
          </cell>
          <cell r="K4">
            <v>0</v>
          </cell>
        </row>
        <row r="5">
          <cell r="B5">
            <v>4</v>
          </cell>
          <cell r="C5">
            <v>3</v>
          </cell>
          <cell r="D5">
            <v>1</v>
          </cell>
          <cell r="E5">
            <v>0</v>
          </cell>
          <cell r="F5">
            <v>0</v>
          </cell>
          <cell r="G5">
            <v>3</v>
          </cell>
          <cell r="H5">
            <v>1</v>
          </cell>
          <cell r="I5">
            <v>2</v>
          </cell>
          <cell r="J5">
            <v>0</v>
          </cell>
          <cell r="K5">
            <v>0</v>
          </cell>
        </row>
        <row r="6">
          <cell r="B6">
            <v>16</v>
          </cell>
          <cell r="C6">
            <v>14</v>
          </cell>
          <cell r="D6">
            <v>2</v>
          </cell>
          <cell r="E6">
            <v>0</v>
          </cell>
          <cell r="F6">
            <v>0</v>
          </cell>
          <cell r="G6">
            <v>10</v>
          </cell>
          <cell r="H6">
            <v>8</v>
          </cell>
          <cell r="I6">
            <v>0</v>
          </cell>
          <cell r="J6">
            <v>2</v>
          </cell>
          <cell r="K6">
            <v>0</v>
          </cell>
        </row>
        <row r="7">
          <cell r="B7">
            <v>6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1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15</v>
          </cell>
          <cell r="C8">
            <v>9</v>
          </cell>
          <cell r="D8">
            <v>3</v>
          </cell>
          <cell r="E8">
            <v>3</v>
          </cell>
          <cell r="F8">
            <v>0</v>
          </cell>
          <cell r="G8">
            <v>11</v>
          </cell>
          <cell r="H8">
            <v>10</v>
          </cell>
          <cell r="I8">
            <v>0</v>
          </cell>
          <cell r="J8">
            <v>1</v>
          </cell>
          <cell r="K8">
            <v>0</v>
          </cell>
        </row>
        <row r="9">
          <cell r="B9">
            <v>2</v>
          </cell>
          <cell r="C9">
            <v>1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20</v>
          </cell>
          <cell r="C10">
            <v>15</v>
          </cell>
          <cell r="D10">
            <v>3</v>
          </cell>
          <cell r="E10">
            <v>1</v>
          </cell>
          <cell r="F10">
            <v>1</v>
          </cell>
          <cell r="G10">
            <v>15</v>
          </cell>
          <cell r="H10">
            <v>8</v>
          </cell>
          <cell r="I10">
            <v>3</v>
          </cell>
          <cell r="J10">
            <v>2</v>
          </cell>
          <cell r="K10">
            <v>2</v>
          </cell>
        </row>
        <row r="11">
          <cell r="B11">
            <v>9</v>
          </cell>
          <cell r="C11">
            <v>6</v>
          </cell>
          <cell r="D11">
            <v>1</v>
          </cell>
          <cell r="E11">
            <v>1</v>
          </cell>
          <cell r="F11">
            <v>1</v>
          </cell>
          <cell r="G11">
            <v>8</v>
          </cell>
          <cell r="H11">
            <v>7</v>
          </cell>
          <cell r="I11">
            <v>1</v>
          </cell>
          <cell r="J11">
            <v>0</v>
          </cell>
          <cell r="K11">
            <v>0</v>
          </cell>
        </row>
        <row r="12">
          <cell r="B12">
            <v>67</v>
          </cell>
          <cell r="C12">
            <v>28</v>
          </cell>
          <cell r="D12">
            <v>21</v>
          </cell>
          <cell r="E12">
            <v>6</v>
          </cell>
          <cell r="F12">
            <v>12</v>
          </cell>
          <cell r="G12">
            <v>60</v>
          </cell>
          <cell r="H12">
            <v>26</v>
          </cell>
          <cell r="I12">
            <v>19</v>
          </cell>
          <cell r="J12">
            <v>11</v>
          </cell>
          <cell r="K12">
            <v>4</v>
          </cell>
        </row>
        <row r="13">
          <cell r="B13">
            <v>48</v>
          </cell>
          <cell r="C13">
            <v>24</v>
          </cell>
          <cell r="D13">
            <v>11</v>
          </cell>
          <cell r="E13">
            <v>8</v>
          </cell>
          <cell r="F13">
            <v>5</v>
          </cell>
          <cell r="G13">
            <v>52</v>
          </cell>
          <cell r="H13">
            <v>29</v>
          </cell>
          <cell r="I13">
            <v>9</v>
          </cell>
          <cell r="J13">
            <v>10</v>
          </cell>
          <cell r="K13">
            <v>4</v>
          </cell>
        </row>
        <row r="14">
          <cell r="B14">
            <v>3</v>
          </cell>
          <cell r="C14">
            <v>2</v>
          </cell>
          <cell r="D14">
            <v>0</v>
          </cell>
          <cell r="E14">
            <v>0</v>
          </cell>
          <cell r="F14">
            <v>1</v>
          </cell>
          <cell r="G14">
            <v>5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</row>
        <row r="15">
          <cell r="B15">
            <v>13</v>
          </cell>
          <cell r="C15">
            <v>8</v>
          </cell>
          <cell r="D15">
            <v>3</v>
          </cell>
          <cell r="E15">
            <v>2</v>
          </cell>
          <cell r="F15">
            <v>0</v>
          </cell>
          <cell r="G15">
            <v>14</v>
          </cell>
          <cell r="H15">
            <v>11</v>
          </cell>
          <cell r="I15">
            <v>2</v>
          </cell>
          <cell r="J15">
            <v>0</v>
          </cell>
          <cell r="K15">
            <v>1</v>
          </cell>
        </row>
        <row r="16">
          <cell r="B16">
            <v>46</v>
          </cell>
          <cell r="C16">
            <v>14</v>
          </cell>
          <cell r="D16">
            <v>22</v>
          </cell>
          <cell r="E16">
            <v>4</v>
          </cell>
          <cell r="F16">
            <v>6</v>
          </cell>
          <cell r="G16">
            <v>35</v>
          </cell>
          <cell r="H16">
            <v>12</v>
          </cell>
          <cell r="I16">
            <v>14</v>
          </cell>
          <cell r="J16">
            <v>4</v>
          </cell>
          <cell r="K16">
            <v>5</v>
          </cell>
        </row>
        <row r="17">
          <cell r="B17">
            <v>6</v>
          </cell>
          <cell r="C17">
            <v>3</v>
          </cell>
          <cell r="D17">
            <v>3</v>
          </cell>
          <cell r="E17">
            <v>0</v>
          </cell>
          <cell r="F17">
            <v>0</v>
          </cell>
          <cell r="G17">
            <v>8</v>
          </cell>
          <cell r="H17">
            <v>4</v>
          </cell>
          <cell r="I17">
            <v>2</v>
          </cell>
          <cell r="J17">
            <v>1</v>
          </cell>
          <cell r="K17">
            <v>1</v>
          </cell>
        </row>
        <row r="18">
          <cell r="B18">
            <v>10</v>
          </cell>
          <cell r="C18">
            <v>8</v>
          </cell>
          <cell r="D18">
            <v>2</v>
          </cell>
          <cell r="E18">
            <v>0</v>
          </cell>
          <cell r="F18">
            <v>0</v>
          </cell>
          <cell r="G18">
            <v>5</v>
          </cell>
          <cell r="H18">
            <v>1</v>
          </cell>
          <cell r="I18">
            <v>2</v>
          </cell>
          <cell r="J18">
            <v>1</v>
          </cell>
          <cell r="K18">
            <v>1</v>
          </cell>
        </row>
        <row r="19">
          <cell r="B19">
            <v>22</v>
          </cell>
          <cell r="C19">
            <v>9</v>
          </cell>
          <cell r="D19">
            <v>10</v>
          </cell>
          <cell r="E19">
            <v>2</v>
          </cell>
          <cell r="F19">
            <v>1</v>
          </cell>
          <cell r="G19">
            <v>18</v>
          </cell>
          <cell r="H19">
            <v>8</v>
          </cell>
          <cell r="I19">
            <v>6</v>
          </cell>
          <cell r="J19">
            <v>1</v>
          </cell>
          <cell r="K19">
            <v>3</v>
          </cell>
        </row>
        <row r="20">
          <cell r="B20">
            <v>2</v>
          </cell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</sheetData>
      <sheetData sheetId="49" refreshError="1"/>
      <sheetData sheetId="50">
        <row r="4">
          <cell r="B4">
            <v>46</v>
          </cell>
          <cell r="C4">
            <v>11</v>
          </cell>
          <cell r="D4">
            <v>0</v>
          </cell>
          <cell r="E4">
            <v>1</v>
          </cell>
          <cell r="F4">
            <v>0</v>
          </cell>
          <cell r="G4">
            <v>58</v>
          </cell>
          <cell r="H4">
            <v>28</v>
          </cell>
          <cell r="I4">
            <v>2</v>
          </cell>
          <cell r="J4">
            <v>0</v>
          </cell>
          <cell r="K4">
            <v>0</v>
          </cell>
          <cell r="L4">
            <v>0</v>
          </cell>
          <cell r="M4">
            <v>30</v>
          </cell>
          <cell r="N4">
            <v>8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8</v>
          </cell>
          <cell r="T4">
            <v>82</v>
          </cell>
          <cell r="U4">
            <v>13</v>
          </cell>
          <cell r="V4">
            <v>0</v>
          </cell>
          <cell r="W4">
            <v>1</v>
          </cell>
          <cell r="X4">
            <v>0</v>
          </cell>
          <cell r="Y4">
            <v>96</v>
          </cell>
          <cell r="Z4">
            <v>34</v>
          </cell>
          <cell r="AA4">
            <v>4</v>
          </cell>
          <cell r="AB4">
            <v>0</v>
          </cell>
          <cell r="AC4">
            <v>4</v>
          </cell>
          <cell r="AD4">
            <v>1</v>
          </cell>
          <cell r="AE4">
            <v>43</v>
          </cell>
          <cell r="AF4">
            <v>12</v>
          </cell>
          <cell r="AG4">
            <v>2</v>
          </cell>
          <cell r="AH4">
            <v>0</v>
          </cell>
          <cell r="AI4">
            <v>0</v>
          </cell>
          <cell r="AJ4">
            <v>7</v>
          </cell>
          <cell r="AK4">
            <v>21</v>
          </cell>
          <cell r="AL4">
            <v>7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7</v>
          </cell>
          <cell r="AR4">
            <v>53</v>
          </cell>
          <cell r="AS4">
            <v>6</v>
          </cell>
          <cell r="AT4">
            <v>0</v>
          </cell>
          <cell r="AU4">
            <v>4</v>
          </cell>
          <cell r="AV4">
            <v>8</v>
          </cell>
          <cell r="AW4">
            <v>71</v>
          </cell>
        </row>
        <row r="5">
          <cell r="B5">
            <v>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2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</v>
          </cell>
          <cell r="T5">
            <v>4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4</v>
          </cell>
          <cell r="Z5">
            <v>3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3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3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3</v>
          </cell>
        </row>
        <row r="6">
          <cell r="B6">
            <v>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9</v>
          </cell>
          <cell r="H6">
            <v>6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6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2</v>
          </cell>
          <cell r="T6">
            <v>16</v>
          </cell>
          <cell r="U6">
            <v>0</v>
          </cell>
          <cell r="V6">
            <v>0</v>
          </cell>
          <cell r="W6">
            <v>0</v>
          </cell>
          <cell r="X6">
            <v>1</v>
          </cell>
          <cell r="Y6">
            <v>17</v>
          </cell>
          <cell r="Z6">
            <v>3</v>
          </cell>
          <cell r="AA6">
            <v>1</v>
          </cell>
          <cell r="AB6">
            <v>0</v>
          </cell>
          <cell r="AC6">
            <v>0</v>
          </cell>
          <cell r="AD6">
            <v>0</v>
          </cell>
          <cell r="AE6">
            <v>4</v>
          </cell>
          <cell r="AF6">
            <v>4</v>
          </cell>
          <cell r="AG6">
            <v>1</v>
          </cell>
          <cell r="AH6">
            <v>0</v>
          </cell>
          <cell r="AI6">
            <v>0</v>
          </cell>
          <cell r="AJ6">
            <v>0</v>
          </cell>
          <cell r="AK6">
            <v>5</v>
          </cell>
          <cell r="AL6">
            <v>1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</v>
          </cell>
          <cell r="AR6">
            <v>8</v>
          </cell>
          <cell r="AS6">
            <v>2</v>
          </cell>
          <cell r="AT6">
            <v>0</v>
          </cell>
          <cell r="AU6">
            <v>0</v>
          </cell>
          <cell r="AV6">
            <v>0</v>
          </cell>
          <cell r="AW6">
            <v>10</v>
          </cell>
        </row>
        <row r="7">
          <cell r="B7">
            <v>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4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6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6</v>
          </cell>
          <cell r="Z7">
            <v>1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1</v>
          </cell>
        </row>
        <row r="8">
          <cell r="B8">
            <v>9</v>
          </cell>
          <cell r="C8">
            <v>3</v>
          </cell>
          <cell r="D8">
            <v>0</v>
          </cell>
          <cell r="E8">
            <v>0</v>
          </cell>
          <cell r="F8">
            <v>1</v>
          </cell>
          <cell r="G8">
            <v>13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</v>
          </cell>
          <cell r="T8">
            <v>12</v>
          </cell>
          <cell r="U8">
            <v>3</v>
          </cell>
          <cell r="V8">
            <v>0</v>
          </cell>
          <cell r="W8">
            <v>0</v>
          </cell>
          <cell r="X8">
            <v>1</v>
          </cell>
          <cell r="Y8">
            <v>16</v>
          </cell>
          <cell r="Z8">
            <v>5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5</v>
          </cell>
          <cell r="AF8">
            <v>2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3</v>
          </cell>
          <cell r="AL8">
            <v>3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3</v>
          </cell>
          <cell r="AR8">
            <v>10</v>
          </cell>
          <cell r="AS8">
            <v>1</v>
          </cell>
          <cell r="AT8">
            <v>0</v>
          </cell>
          <cell r="AU8">
            <v>0</v>
          </cell>
          <cell r="AV8">
            <v>0</v>
          </cell>
          <cell r="AW8">
            <v>11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B10">
            <v>12</v>
          </cell>
          <cell r="C10">
            <v>2</v>
          </cell>
          <cell r="D10">
            <v>0</v>
          </cell>
          <cell r="E10">
            <v>0</v>
          </cell>
          <cell r="F10">
            <v>0</v>
          </cell>
          <cell r="G10">
            <v>14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6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18</v>
          </cell>
          <cell r="U10">
            <v>2</v>
          </cell>
          <cell r="V10">
            <v>0</v>
          </cell>
          <cell r="W10">
            <v>0</v>
          </cell>
          <cell r="X10">
            <v>0</v>
          </cell>
          <cell r="Y10">
            <v>20</v>
          </cell>
          <cell r="Z10">
            <v>7</v>
          </cell>
          <cell r="AA10">
            <v>4</v>
          </cell>
          <cell r="AB10">
            <v>0</v>
          </cell>
          <cell r="AC10">
            <v>2</v>
          </cell>
          <cell r="AD10">
            <v>0</v>
          </cell>
          <cell r="AE10">
            <v>13</v>
          </cell>
          <cell r="AF10">
            <v>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3</v>
          </cell>
          <cell r="AL10">
            <v>1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11</v>
          </cell>
          <cell r="AS10">
            <v>4</v>
          </cell>
          <cell r="AT10">
            <v>0</v>
          </cell>
          <cell r="AU10">
            <v>2</v>
          </cell>
          <cell r="AV10">
            <v>0</v>
          </cell>
          <cell r="AW10">
            <v>17</v>
          </cell>
        </row>
        <row r="11">
          <cell r="B11">
            <v>3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4</v>
          </cell>
          <cell r="H11">
            <v>3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4</v>
          </cell>
          <cell r="N11">
            <v>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7</v>
          </cell>
          <cell r="U11">
            <v>2</v>
          </cell>
          <cell r="V11">
            <v>0</v>
          </cell>
          <cell r="W11">
            <v>0</v>
          </cell>
          <cell r="X11">
            <v>0</v>
          </cell>
          <cell r="Y11">
            <v>9</v>
          </cell>
          <cell r="Z11">
            <v>5</v>
          </cell>
          <cell r="AA11">
            <v>0</v>
          </cell>
          <cell r="AB11">
            <v>0</v>
          </cell>
          <cell r="AC11">
            <v>2</v>
          </cell>
          <cell r="AD11">
            <v>0</v>
          </cell>
          <cell r="AE11">
            <v>7</v>
          </cell>
          <cell r="AF11">
            <v>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7</v>
          </cell>
          <cell r="AS11">
            <v>0</v>
          </cell>
          <cell r="AT11">
            <v>0</v>
          </cell>
          <cell r="AU11">
            <v>2</v>
          </cell>
          <cell r="AV11">
            <v>0</v>
          </cell>
          <cell r="AW11">
            <v>9</v>
          </cell>
        </row>
        <row r="12">
          <cell r="B12">
            <v>31</v>
          </cell>
          <cell r="C12">
            <v>13</v>
          </cell>
          <cell r="D12">
            <v>0</v>
          </cell>
          <cell r="E12">
            <v>4</v>
          </cell>
          <cell r="F12">
            <v>10</v>
          </cell>
          <cell r="G12">
            <v>58</v>
          </cell>
          <cell r="H12">
            <v>5</v>
          </cell>
          <cell r="I12">
            <v>5</v>
          </cell>
          <cell r="J12">
            <v>0</v>
          </cell>
          <cell r="K12">
            <v>0</v>
          </cell>
          <cell r="L12">
            <v>4</v>
          </cell>
          <cell r="M12">
            <v>14</v>
          </cell>
          <cell r="N12">
            <v>13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14</v>
          </cell>
          <cell r="T12">
            <v>49</v>
          </cell>
          <cell r="U12">
            <v>18</v>
          </cell>
          <cell r="V12">
            <v>0</v>
          </cell>
          <cell r="W12">
            <v>4</v>
          </cell>
          <cell r="X12">
            <v>15</v>
          </cell>
          <cell r="Y12">
            <v>86</v>
          </cell>
          <cell r="Z12">
            <v>32</v>
          </cell>
          <cell r="AA12">
            <v>13</v>
          </cell>
          <cell r="AB12">
            <v>0</v>
          </cell>
          <cell r="AC12">
            <v>1</v>
          </cell>
          <cell r="AD12">
            <v>2</v>
          </cell>
          <cell r="AE12">
            <v>48</v>
          </cell>
          <cell r="AF12">
            <v>4</v>
          </cell>
          <cell r="AG12">
            <v>2</v>
          </cell>
          <cell r="AH12">
            <v>0</v>
          </cell>
          <cell r="AI12">
            <v>0</v>
          </cell>
          <cell r="AJ12">
            <v>2</v>
          </cell>
          <cell r="AK12">
            <v>8</v>
          </cell>
          <cell r="AL12">
            <v>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9</v>
          </cell>
          <cell r="AR12">
            <v>45</v>
          </cell>
          <cell r="AS12">
            <v>15</v>
          </cell>
          <cell r="AT12">
            <v>0</v>
          </cell>
          <cell r="AU12">
            <v>1</v>
          </cell>
          <cell r="AV12">
            <v>4</v>
          </cell>
          <cell r="AW12">
            <v>65</v>
          </cell>
        </row>
        <row r="13">
          <cell r="B13">
            <v>24</v>
          </cell>
          <cell r="C13">
            <v>12</v>
          </cell>
          <cell r="D13">
            <v>0</v>
          </cell>
          <cell r="E13">
            <v>0</v>
          </cell>
          <cell r="F13">
            <v>1</v>
          </cell>
          <cell r="G13">
            <v>37</v>
          </cell>
          <cell r="H13">
            <v>5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6</v>
          </cell>
          <cell r="T13">
            <v>35</v>
          </cell>
          <cell r="U13">
            <v>13</v>
          </cell>
          <cell r="V13">
            <v>0</v>
          </cell>
          <cell r="W13">
            <v>0</v>
          </cell>
          <cell r="X13">
            <v>1</v>
          </cell>
          <cell r="Y13">
            <v>49</v>
          </cell>
          <cell r="Z13">
            <v>23</v>
          </cell>
          <cell r="AA13">
            <v>14</v>
          </cell>
          <cell r="AB13">
            <v>0</v>
          </cell>
          <cell r="AC13">
            <v>0</v>
          </cell>
          <cell r="AD13">
            <v>1</v>
          </cell>
          <cell r="AE13">
            <v>38</v>
          </cell>
          <cell r="AF13">
            <v>9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9</v>
          </cell>
          <cell r="AL13">
            <v>6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6</v>
          </cell>
          <cell r="AR13">
            <v>38</v>
          </cell>
          <cell r="AS13">
            <v>14</v>
          </cell>
          <cell r="AT13">
            <v>0</v>
          </cell>
          <cell r="AU13">
            <v>0</v>
          </cell>
          <cell r="AV13">
            <v>1</v>
          </cell>
          <cell r="AW13">
            <v>53</v>
          </cell>
        </row>
        <row r="14">
          <cell r="B14">
            <v>2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2</v>
          </cell>
          <cell r="U14">
            <v>1</v>
          </cell>
          <cell r="V14">
            <v>0</v>
          </cell>
          <cell r="W14">
            <v>0</v>
          </cell>
          <cell r="X14">
            <v>1</v>
          </cell>
          <cell r="Y14">
            <v>4</v>
          </cell>
          <cell r="Z14">
            <v>4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4</v>
          </cell>
          <cell r="AF14">
            <v>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1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5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5</v>
          </cell>
        </row>
        <row r="15">
          <cell r="B15">
            <v>6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7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3</v>
          </cell>
          <cell r="N15">
            <v>2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3</v>
          </cell>
          <cell r="T15">
            <v>11</v>
          </cell>
          <cell r="U15">
            <v>2</v>
          </cell>
          <cell r="V15">
            <v>0</v>
          </cell>
          <cell r="W15">
            <v>0</v>
          </cell>
          <cell r="X15">
            <v>0</v>
          </cell>
          <cell r="Y15">
            <v>13</v>
          </cell>
          <cell r="Z15">
            <v>9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10</v>
          </cell>
          <cell r="AF15">
            <v>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2</v>
          </cell>
          <cell r="AL15">
            <v>2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2</v>
          </cell>
          <cell r="AR15">
            <v>13</v>
          </cell>
          <cell r="AS15">
            <v>1</v>
          </cell>
          <cell r="AT15">
            <v>0</v>
          </cell>
          <cell r="AU15">
            <v>0</v>
          </cell>
          <cell r="AV15">
            <v>0</v>
          </cell>
          <cell r="AW15">
            <v>14</v>
          </cell>
        </row>
        <row r="16">
          <cell r="B16">
            <v>27</v>
          </cell>
          <cell r="C16">
            <v>9</v>
          </cell>
          <cell r="D16">
            <v>0</v>
          </cell>
          <cell r="E16">
            <v>6</v>
          </cell>
          <cell r="F16">
            <v>2</v>
          </cell>
          <cell r="G16">
            <v>44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  <cell r="L16">
            <v>3</v>
          </cell>
          <cell r="M16">
            <v>9</v>
          </cell>
          <cell r="N16">
            <v>3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4</v>
          </cell>
          <cell r="T16">
            <v>36</v>
          </cell>
          <cell r="U16">
            <v>9</v>
          </cell>
          <cell r="V16">
            <v>0</v>
          </cell>
          <cell r="W16">
            <v>6</v>
          </cell>
          <cell r="X16">
            <v>6</v>
          </cell>
          <cell r="Y16">
            <v>57</v>
          </cell>
          <cell r="Z16">
            <v>17</v>
          </cell>
          <cell r="AA16">
            <v>7</v>
          </cell>
          <cell r="AB16">
            <v>1</v>
          </cell>
          <cell r="AC16">
            <v>16</v>
          </cell>
          <cell r="AD16">
            <v>1</v>
          </cell>
          <cell r="AE16">
            <v>42</v>
          </cell>
          <cell r="AF16">
            <v>3</v>
          </cell>
          <cell r="AG16">
            <v>1</v>
          </cell>
          <cell r="AH16">
            <v>0</v>
          </cell>
          <cell r="AI16">
            <v>0</v>
          </cell>
          <cell r="AJ16">
            <v>7</v>
          </cell>
          <cell r="AK16">
            <v>11</v>
          </cell>
          <cell r="AL16">
            <v>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6</v>
          </cell>
          <cell r="AR16">
            <v>26</v>
          </cell>
          <cell r="AS16">
            <v>8</v>
          </cell>
          <cell r="AT16">
            <v>1</v>
          </cell>
          <cell r="AU16">
            <v>16</v>
          </cell>
          <cell r="AV16">
            <v>8</v>
          </cell>
          <cell r="AW16">
            <v>59</v>
          </cell>
        </row>
        <row r="17">
          <cell r="B17">
            <v>5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6</v>
          </cell>
          <cell r="U17">
            <v>0</v>
          </cell>
          <cell r="V17">
            <v>1</v>
          </cell>
          <cell r="W17">
            <v>0</v>
          </cell>
          <cell r="X17">
            <v>0</v>
          </cell>
          <cell r="Y17">
            <v>7</v>
          </cell>
          <cell r="Z17">
            <v>3</v>
          </cell>
          <cell r="AA17">
            <v>2</v>
          </cell>
          <cell r="AB17">
            <v>0</v>
          </cell>
          <cell r="AC17">
            <v>0</v>
          </cell>
          <cell r="AD17">
            <v>0</v>
          </cell>
          <cell r="AE17">
            <v>5</v>
          </cell>
          <cell r="AF17">
            <v>2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2</v>
          </cell>
          <cell r="AL17">
            <v>1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</v>
          </cell>
          <cell r="AR17">
            <v>6</v>
          </cell>
          <cell r="AS17">
            <v>2</v>
          </cell>
          <cell r="AT17">
            <v>0</v>
          </cell>
          <cell r="AU17">
            <v>0</v>
          </cell>
          <cell r="AV17">
            <v>0</v>
          </cell>
          <cell r="AW17">
            <v>8</v>
          </cell>
        </row>
        <row r="18">
          <cell r="B18">
            <v>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6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10</v>
          </cell>
          <cell r="U18">
            <v>0</v>
          </cell>
          <cell r="V18">
            <v>0</v>
          </cell>
          <cell r="W18">
            <v>0</v>
          </cell>
          <cell r="X18">
            <v>4</v>
          </cell>
          <cell r="Y18">
            <v>14</v>
          </cell>
          <cell r="Z18">
            <v>2</v>
          </cell>
          <cell r="AA18">
            <v>1</v>
          </cell>
          <cell r="AB18">
            <v>0</v>
          </cell>
          <cell r="AC18">
            <v>0</v>
          </cell>
          <cell r="AD18">
            <v>0</v>
          </cell>
          <cell r="AE18">
            <v>3</v>
          </cell>
          <cell r="AF18">
            <v>1</v>
          </cell>
          <cell r="AG18">
            <v>1</v>
          </cell>
          <cell r="AH18">
            <v>0</v>
          </cell>
          <cell r="AI18">
            <v>0</v>
          </cell>
          <cell r="AJ18">
            <v>0</v>
          </cell>
          <cell r="AK18">
            <v>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3</v>
          </cell>
          <cell r="AS18">
            <v>2</v>
          </cell>
          <cell r="AT18">
            <v>0</v>
          </cell>
          <cell r="AU18">
            <v>0</v>
          </cell>
          <cell r="AV18">
            <v>0</v>
          </cell>
          <cell r="AW18">
            <v>5</v>
          </cell>
        </row>
        <row r="19">
          <cell r="B19">
            <v>17</v>
          </cell>
          <cell r="C19">
            <v>3</v>
          </cell>
          <cell r="D19">
            <v>0</v>
          </cell>
          <cell r="E19">
            <v>0</v>
          </cell>
          <cell r="F19">
            <v>2</v>
          </cell>
          <cell r="G19">
            <v>22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</v>
          </cell>
          <cell r="U19">
            <v>3</v>
          </cell>
          <cell r="V19">
            <v>0</v>
          </cell>
          <cell r="W19">
            <v>0</v>
          </cell>
          <cell r="X19">
            <v>3</v>
          </cell>
          <cell r="Y19">
            <v>25</v>
          </cell>
          <cell r="Z19">
            <v>12</v>
          </cell>
          <cell r="AA19">
            <v>4</v>
          </cell>
          <cell r="AB19">
            <v>0</v>
          </cell>
          <cell r="AC19">
            <v>2</v>
          </cell>
          <cell r="AD19">
            <v>0</v>
          </cell>
          <cell r="AE19">
            <v>18</v>
          </cell>
          <cell r="AF19">
            <v>1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</v>
          </cell>
          <cell r="AL19">
            <v>1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1</v>
          </cell>
          <cell r="AR19">
            <v>14</v>
          </cell>
          <cell r="AS19">
            <v>4</v>
          </cell>
          <cell r="AT19">
            <v>0</v>
          </cell>
          <cell r="AU19">
            <v>2</v>
          </cell>
          <cell r="AV19">
            <v>0</v>
          </cell>
          <cell r="AW19">
            <v>20</v>
          </cell>
        </row>
        <row r="20">
          <cell r="B20">
            <v>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</sheetData>
      <sheetData sheetId="51" refreshError="1"/>
      <sheetData sheetId="52">
        <row r="4">
          <cell r="B4">
            <v>183</v>
          </cell>
          <cell r="C4">
            <v>0</v>
          </cell>
          <cell r="D4">
            <v>25</v>
          </cell>
          <cell r="E4">
            <v>208</v>
          </cell>
          <cell r="F4">
            <v>28</v>
          </cell>
          <cell r="G4">
            <v>0</v>
          </cell>
          <cell r="H4">
            <v>6</v>
          </cell>
          <cell r="I4">
            <v>34</v>
          </cell>
          <cell r="J4">
            <v>1031</v>
          </cell>
          <cell r="K4">
            <v>0</v>
          </cell>
          <cell r="L4">
            <v>145</v>
          </cell>
          <cell r="M4">
            <v>1176</v>
          </cell>
          <cell r="N4">
            <v>171</v>
          </cell>
          <cell r="O4">
            <v>0</v>
          </cell>
          <cell r="P4">
            <v>14</v>
          </cell>
          <cell r="Q4">
            <v>185</v>
          </cell>
          <cell r="R4">
            <v>4</v>
          </cell>
          <cell r="S4">
            <v>0</v>
          </cell>
          <cell r="T4">
            <v>1</v>
          </cell>
          <cell r="U4">
            <v>5</v>
          </cell>
          <cell r="V4">
            <v>1417</v>
          </cell>
          <cell r="W4">
            <v>0</v>
          </cell>
          <cell r="X4">
            <v>191</v>
          </cell>
          <cell r="Y4">
            <v>1608</v>
          </cell>
          <cell r="Z4">
            <v>131</v>
          </cell>
          <cell r="AA4">
            <v>0</v>
          </cell>
          <cell r="AB4">
            <v>19</v>
          </cell>
          <cell r="AC4">
            <v>150</v>
          </cell>
          <cell r="AD4">
            <v>23</v>
          </cell>
          <cell r="AE4">
            <v>0</v>
          </cell>
          <cell r="AF4">
            <v>4</v>
          </cell>
          <cell r="AG4">
            <v>27</v>
          </cell>
          <cell r="AH4">
            <v>872</v>
          </cell>
          <cell r="AI4">
            <v>0</v>
          </cell>
          <cell r="AJ4">
            <v>128</v>
          </cell>
          <cell r="AK4">
            <v>1000</v>
          </cell>
          <cell r="AL4">
            <v>109</v>
          </cell>
          <cell r="AM4">
            <v>0</v>
          </cell>
          <cell r="AN4">
            <v>17</v>
          </cell>
          <cell r="AO4">
            <v>126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1135</v>
          </cell>
          <cell r="AU4">
            <v>0</v>
          </cell>
          <cell r="AV4">
            <v>168</v>
          </cell>
          <cell r="AW4">
            <v>1303</v>
          </cell>
        </row>
        <row r="5">
          <cell r="B5">
            <v>14</v>
          </cell>
          <cell r="C5">
            <v>0</v>
          </cell>
          <cell r="D5">
            <v>3</v>
          </cell>
          <cell r="E5">
            <v>17</v>
          </cell>
          <cell r="F5">
            <v>3</v>
          </cell>
          <cell r="G5">
            <v>0</v>
          </cell>
          <cell r="H5">
            <v>0</v>
          </cell>
          <cell r="I5">
            <v>3</v>
          </cell>
          <cell r="J5">
            <v>116</v>
          </cell>
          <cell r="K5">
            <v>0</v>
          </cell>
          <cell r="L5">
            <v>18</v>
          </cell>
          <cell r="M5">
            <v>134</v>
          </cell>
          <cell r="N5">
            <v>32</v>
          </cell>
          <cell r="O5">
            <v>0</v>
          </cell>
          <cell r="P5">
            <v>12</v>
          </cell>
          <cell r="Q5">
            <v>44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165</v>
          </cell>
          <cell r="W5">
            <v>0</v>
          </cell>
          <cell r="X5">
            <v>33</v>
          </cell>
          <cell r="Y5">
            <v>198</v>
          </cell>
          <cell r="Z5">
            <v>17</v>
          </cell>
          <cell r="AA5">
            <v>0</v>
          </cell>
          <cell r="AB5">
            <v>2</v>
          </cell>
          <cell r="AC5">
            <v>19</v>
          </cell>
          <cell r="AD5">
            <v>1</v>
          </cell>
          <cell r="AE5">
            <v>0</v>
          </cell>
          <cell r="AF5">
            <v>0</v>
          </cell>
          <cell r="AG5">
            <v>1</v>
          </cell>
          <cell r="AH5">
            <v>68</v>
          </cell>
          <cell r="AI5">
            <v>0</v>
          </cell>
          <cell r="AJ5">
            <v>11</v>
          </cell>
          <cell r="AK5">
            <v>79</v>
          </cell>
          <cell r="AL5">
            <v>17</v>
          </cell>
          <cell r="AM5">
            <v>0</v>
          </cell>
          <cell r="AN5">
            <v>6</v>
          </cell>
          <cell r="AO5">
            <v>23</v>
          </cell>
          <cell r="AP5">
            <v>10</v>
          </cell>
          <cell r="AQ5">
            <v>0</v>
          </cell>
          <cell r="AR5">
            <v>0</v>
          </cell>
          <cell r="AS5">
            <v>10</v>
          </cell>
          <cell r="AT5">
            <v>113</v>
          </cell>
          <cell r="AU5">
            <v>0</v>
          </cell>
          <cell r="AV5">
            <v>19</v>
          </cell>
          <cell r="AW5">
            <v>132</v>
          </cell>
        </row>
        <row r="6">
          <cell r="B6">
            <v>9</v>
          </cell>
          <cell r="C6">
            <v>0</v>
          </cell>
          <cell r="D6">
            <v>5</v>
          </cell>
          <cell r="E6">
            <v>14</v>
          </cell>
          <cell r="F6">
            <v>9</v>
          </cell>
          <cell r="G6">
            <v>0</v>
          </cell>
          <cell r="H6">
            <v>5</v>
          </cell>
          <cell r="I6">
            <v>14</v>
          </cell>
          <cell r="J6">
            <v>82</v>
          </cell>
          <cell r="K6">
            <v>0</v>
          </cell>
          <cell r="L6">
            <v>21</v>
          </cell>
          <cell r="M6">
            <v>103</v>
          </cell>
          <cell r="N6">
            <v>12</v>
          </cell>
          <cell r="O6">
            <v>0</v>
          </cell>
          <cell r="P6">
            <v>10</v>
          </cell>
          <cell r="Q6">
            <v>22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112</v>
          </cell>
          <cell r="W6">
            <v>0</v>
          </cell>
          <cell r="X6">
            <v>41</v>
          </cell>
          <cell r="Y6">
            <v>153</v>
          </cell>
          <cell r="Z6">
            <v>8</v>
          </cell>
          <cell r="AA6">
            <v>0</v>
          </cell>
          <cell r="AB6">
            <v>3</v>
          </cell>
          <cell r="AC6">
            <v>11</v>
          </cell>
          <cell r="AD6">
            <v>12</v>
          </cell>
          <cell r="AE6">
            <v>0</v>
          </cell>
          <cell r="AF6">
            <v>4</v>
          </cell>
          <cell r="AG6">
            <v>16</v>
          </cell>
          <cell r="AH6">
            <v>61</v>
          </cell>
          <cell r="AI6">
            <v>0</v>
          </cell>
          <cell r="AJ6">
            <v>27</v>
          </cell>
          <cell r="AK6">
            <v>88</v>
          </cell>
          <cell r="AL6">
            <v>14</v>
          </cell>
          <cell r="AM6">
            <v>0</v>
          </cell>
          <cell r="AN6">
            <v>8</v>
          </cell>
          <cell r="AO6">
            <v>22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95</v>
          </cell>
          <cell r="AU6">
            <v>0</v>
          </cell>
          <cell r="AV6">
            <v>42</v>
          </cell>
          <cell r="AW6">
            <v>137</v>
          </cell>
        </row>
        <row r="7">
          <cell r="B7">
            <v>10</v>
          </cell>
          <cell r="C7">
            <v>0</v>
          </cell>
          <cell r="D7">
            <v>0</v>
          </cell>
          <cell r="E7">
            <v>10</v>
          </cell>
          <cell r="F7">
            <v>2</v>
          </cell>
          <cell r="G7">
            <v>0</v>
          </cell>
          <cell r="H7">
            <v>0</v>
          </cell>
          <cell r="I7">
            <v>2</v>
          </cell>
          <cell r="J7">
            <v>78</v>
          </cell>
          <cell r="K7">
            <v>0</v>
          </cell>
          <cell r="L7">
            <v>0</v>
          </cell>
          <cell r="M7">
            <v>78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1</v>
          </cell>
          <cell r="V7">
            <v>91</v>
          </cell>
          <cell r="W7">
            <v>0</v>
          </cell>
          <cell r="X7">
            <v>0</v>
          </cell>
          <cell r="Y7">
            <v>91</v>
          </cell>
          <cell r="Z7">
            <v>3</v>
          </cell>
          <cell r="AA7">
            <v>0</v>
          </cell>
          <cell r="AB7">
            <v>0</v>
          </cell>
          <cell r="AC7">
            <v>3</v>
          </cell>
          <cell r="AD7">
            <v>1</v>
          </cell>
          <cell r="AE7">
            <v>0</v>
          </cell>
          <cell r="AF7">
            <v>0</v>
          </cell>
          <cell r="AG7">
            <v>1</v>
          </cell>
          <cell r="AH7">
            <v>67</v>
          </cell>
          <cell r="AI7">
            <v>0</v>
          </cell>
          <cell r="AJ7">
            <v>0</v>
          </cell>
          <cell r="AK7">
            <v>67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71</v>
          </cell>
          <cell r="AU7">
            <v>0</v>
          </cell>
          <cell r="AV7">
            <v>0</v>
          </cell>
          <cell r="AW7">
            <v>71</v>
          </cell>
        </row>
        <row r="8">
          <cell r="B8">
            <v>23</v>
          </cell>
          <cell r="C8">
            <v>0</v>
          </cell>
          <cell r="D8">
            <v>7</v>
          </cell>
          <cell r="E8">
            <v>30</v>
          </cell>
          <cell r="F8">
            <v>3</v>
          </cell>
          <cell r="G8">
            <v>0</v>
          </cell>
          <cell r="H8">
            <v>1</v>
          </cell>
          <cell r="I8">
            <v>4</v>
          </cell>
          <cell r="J8">
            <v>180</v>
          </cell>
          <cell r="K8">
            <v>0</v>
          </cell>
          <cell r="L8">
            <v>49</v>
          </cell>
          <cell r="M8">
            <v>229</v>
          </cell>
          <cell r="N8">
            <v>19</v>
          </cell>
          <cell r="O8">
            <v>0</v>
          </cell>
          <cell r="P8">
            <v>9</v>
          </cell>
          <cell r="Q8">
            <v>28</v>
          </cell>
          <cell r="R8">
            <v>0</v>
          </cell>
          <cell r="S8">
            <v>0</v>
          </cell>
          <cell r="T8">
            <v>1</v>
          </cell>
          <cell r="U8">
            <v>1</v>
          </cell>
          <cell r="V8">
            <v>225</v>
          </cell>
          <cell r="W8">
            <v>0</v>
          </cell>
          <cell r="X8">
            <v>67</v>
          </cell>
          <cell r="Y8">
            <v>292</v>
          </cell>
          <cell r="Z8">
            <v>27</v>
          </cell>
          <cell r="AA8">
            <v>0</v>
          </cell>
          <cell r="AB8">
            <v>10</v>
          </cell>
          <cell r="AC8">
            <v>37</v>
          </cell>
          <cell r="AD8">
            <v>1</v>
          </cell>
          <cell r="AE8">
            <v>0</v>
          </cell>
          <cell r="AF8">
            <v>2</v>
          </cell>
          <cell r="AG8">
            <v>3</v>
          </cell>
          <cell r="AH8">
            <v>123</v>
          </cell>
          <cell r="AI8">
            <v>0</v>
          </cell>
          <cell r="AJ8">
            <v>61</v>
          </cell>
          <cell r="AK8">
            <v>184</v>
          </cell>
          <cell r="AL8">
            <v>14</v>
          </cell>
          <cell r="AM8">
            <v>0</v>
          </cell>
          <cell r="AN8">
            <v>8</v>
          </cell>
          <cell r="AO8">
            <v>22</v>
          </cell>
          <cell r="AP8">
            <v>1</v>
          </cell>
          <cell r="AQ8">
            <v>0</v>
          </cell>
          <cell r="AR8">
            <v>0</v>
          </cell>
          <cell r="AS8">
            <v>1</v>
          </cell>
          <cell r="AT8">
            <v>166</v>
          </cell>
          <cell r="AU8">
            <v>0</v>
          </cell>
          <cell r="AV8">
            <v>81</v>
          </cell>
          <cell r="AW8">
            <v>247</v>
          </cell>
        </row>
        <row r="9">
          <cell r="B9">
            <v>25</v>
          </cell>
          <cell r="C9">
            <v>0</v>
          </cell>
          <cell r="D9">
            <v>1</v>
          </cell>
          <cell r="E9">
            <v>26</v>
          </cell>
          <cell r="F9">
            <v>4</v>
          </cell>
          <cell r="G9">
            <v>0</v>
          </cell>
          <cell r="H9">
            <v>0</v>
          </cell>
          <cell r="I9">
            <v>4</v>
          </cell>
          <cell r="J9">
            <v>68</v>
          </cell>
          <cell r="K9">
            <v>0</v>
          </cell>
          <cell r="L9">
            <v>3</v>
          </cell>
          <cell r="M9">
            <v>71</v>
          </cell>
          <cell r="N9">
            <v>21</v>
          </cell>
          <cell r="O9">
            <v>0</v>
          </cell>
          <cell r="P9">
            <v>0</v>
          </cell>
          <cell r="Q9">
            <v>21</v>
          </cell>
          <cell r="R9">
            <v>4</v>
          </cell>
          <cell r="S9">
            <v>0</v>
          </cell>
          <cell r="T9">
            <v>0</v>
          </cell>
          <cell r="U9">
            <v>4</v>
          </cell>
          <cell r="V9">
            <v>122</v>
          </cell>
          <cell r="W9">
            <v>0</v>
          </cell>
          <cell r="X9">
            <v>4</v>
          </cell>
          <cell r="Y9">
            <v>126</v>
          </cell>
          <cell r="Z9">
            <v>11</v>
          </cell>
          <cell r="AA9">
            <v>0</v>
          </cell>
          <cell r="AB9">
            <v>1</v>
          </cell>
          <cell r="AC9">
            <v>12</v>
          </cell>
          <cell r="AD9">
            <v>7</v>
          </cell>
          <cell r="AE9">
            <v>0</v>
          </cell>
          <cell r="AF9">
            <v>0</v>
          </cell>
          <cell r="AG9">
            <v>7</v>
          </cell>
          <cell r="AH9">
            <v>36</v>
          </cell>
          <cell r="AI9">
            <v>0</v>
          </cell>
          <cell r="AJ9">
            <v>2</v>
          </cell>
          <cell r="AK9">
            <v>38</v>
          </cell>
          <cell r="AL9">
            <v>10</v>
          </cell>
          <cell r="AM9">
            <v>0</v>
          </cell>
          <cell r="AN9">
            <v>0</v>
          </cell>
          <cell r="AO9">
            <v>10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64</v>
          </cell>
          <cell r="AU9">
            <v>0</v>
          </cell>
          <cell r="AV9">
            <v>3</v>
          </cell>
          <cell r="AW9">
            <v>67</v>
          </cell>
        </row>
        <row r="10">
          <cell r="B10">
            <v>26</v>
          </cell>
          <cell r="C10">
            <v>0</v>
          </cell>
          <cell r="D10">
            <v>0</v>
          </cell>
          <cell r="E10">
            <v>26</v>
          </cell>
          <cell r="F10">
            <v>12</v>
          </cell>
          <cell r="G10">
            <v>0</v>
          </cell>
          <cell r="H10">
            <v>0</v>
          </cell>
          <cell r="I10">
            <v>12</v>
          </cell>
          <cell r="J10">
            <v>144</v>
          </cell>
          <cell r="K10">
            <v>0</v>
          </cell>
          <cell r="L10">
            <v>13</v>
          </cell>
          <cell r="M10">
            <v>157</v>
          </cell>
          <cell r="N10">
            <v>28</v>
          </cell>
          <cell r="O10">
            <v>0</v>
          </cell>
          <cell r="P10">
            <v>3</v>
          </cell>
          <cell r="Q10">
            <v>31</v>
          </cell>
          <cell r="R10">
            <v>2</v>
          </cell>
          <cell r="S10">
            <v>0</v>
          </cell>
          <cell r="T10">
            <v>0</v>
          </cell>
          <cell r="U10">
            <v>2</v>
          </cell>
          <cell r="V10">
            <v>212</v>
          </cell>
          <cell r="W10">
            <v>0</v>
          </cell>
          <cell r="X10">
            <v>16</v>
          </cell>
          <cell r="Y10">
            <v>228</v>
          </cell>
          <cell r="Z10">
            <v>9</v>
          </cell>
          <cell r="AA10">
            <v>0</v>
          </cell>
          <cell r="AB10">
            <v>1</v>
          </cell>
          <cell r="AC10">
            <v>10</v>
          </cell>
          <cell r="AD10">
            <v>25</v>
          </cell>
          <cell r="AE10">
            <v>0</v>
          </cell>
          <cell r="AF10">
            <v>6</v>
          </cell>
          <cell r="AG10">
            <v>31</v>
          </cell>
          <cell r="AH10">
            <v>94</v>
          </cell>
          <cell r="AI10">
            <v>0</v>
          </cell>
          <cell r="AJ10">
            <v>9</v>
          </cell>
          <cell r="AK10">
            <v>103</v>
          </cell>
          <cell r="AL10">
            <v>17</v>
          </cell>
          <cell r="AM10">
            <v>0</v>
          </cell>
          <cell r="AN10">
            <v>7</v>
          </cell>
          <cell r="AO10">
            <v>24</v>
          </cell>
          <cell r="AP10">
            <v>1</v>
          </cell>
          <cell r="AQ10">
            <v>0</v>
          </cell>
          <cell r="AR10">
            <v>0</v>
          </cell>
          <cell r="AS10">
            <v>1</v>
          </cell>
          <cell r="AT10">
            <v>146</v>
          </cell>
          <cell r="AU10">
            <v>0</v>
          </cell>
          <cell r="AV10">
            <v>23</v>
          </cell>
          <cell r="AW10">
            <v>169</v>
          </cell>
        </row>
        <row r="11">
          <cell r="B11">
            <v>27</v>
          </cell>
          <cell r="C11">
            <v>0</v>
          </cell>
          <cell r="D11">
            <v>2</v>
          </cell>
          <cell r="E11">
            <v>29</v>
          </cell>
          <cell r="F11">
            <v>18</v>
          </cell>
          <cell r="G11">
            <v>0</v>
          </cell>
          <cell r="H11">
            <v>0</v>
          </cell>
          <cell r="I11">
            <v>18</v>
          </cell>
          <cell r="J11">
            <v>216</v>
          </cell>
          <cell r="K11">
            <v>0</v>
          </cell>
          <cell r="L11">
            <v>17</v>
          </cell>
          <cell r="M11">
            <v>233</v>
          </cell>
          <cell r="N11">
            <v>51</v>
          </cell>
          <cell r="O11">
            <v>0</v>
          </cell>
          <cell r="P11">
            <v>20</v>
          </cell>
          <cell r="Q11">
            <v>71</v>
          </cell>
          <cell r="R11">
            <v>2</v>
          </cell>
          <cell r="S11">
            <v>0</v>
          </cell>
          <cell r="T11">
            <v>0</v>
          </cell>
          <cell r="U11">
            <v>2</v>
          </cell>
          <cell r="V11">
            <v>314</v>
          </cell>
          <cell r="W11">
            <v>0</v>
          </cell>
          <cell r="X11">
            <v>39</v>
          </cell>
          <cell r="Y11">
            <v>353</v>
          </cell>
          <cell r="Z11">
            <v>7</v>
          </cell>
          <cell r="AA11">
            <v>0</v>
          </cell>
          <cell r="AB11">
            <v>1</v>
          </cell>
          <cell r="AC11">
            <v>8</v>
          </cell>
          <cell r="AD11">
            <v>7</v>
          </cell>
          <cell r="AE11">
            <v>0</v>
          </cell>
          <cell r="AF11">
            <v>0</v>
          </cell>
          <cell r="AG11">
            <v>7</v>
          </cell>
          <cell r="AH11">
            <v>131</v>
          </cell>
          <cell r="AI11">
            <v>0</v>
          </cell>
          <cell r="AJ11">
            <v>16</v>
          </cell>
          <cell r="AK11">
            <v>147</v>
          </cell>
          <cell r="AL11">
            <v>30</v>
          </cell>
          <cell r="AM11">
            <v>0</v>
          </cell>
          <cell r="AN11">
            <v>3</v>
          </cell>
          <cell r="AO11">
            <v>33</v>
          </cell>
          <cell r="AP11">
            <v>2</v>
          </cell>
          <cell r="AQ11">
            <v>0</v>
          </cell>
          <cell r="AR11">
            <v>2</v>
          </cell>
          <cell r="AS11">
            <v>4</v>
          </cell>
          <cell r="AT11">
            <v>177</v>
          </cell>
          <cell r="AU11">
            <v>0</v>
          </cell>
          <cell r="AV11">
            <v>22</v>
          </cell>
          <cell r="AW11">
            <v>199</v>
          </cell>
        </row>
        <row r="12">
          <cell r="B12">
            <v>183</v>
          </cell>
          <cell r="C12">
            <v>0</v>
          </cell>
          <cell r="D12">
            <v>9</v>
          </cell>
          <cell r="E12">
            <v>192</v>
          </cell>
          <cell r="F12">
            <v>130</v>
          </cell>
          <cell r="G12">
            <v>0</v>
          </cell>
          <cell r="H12">
            <v>5</v>
          </cell>
          <cell r="I12">
            <v>135</v>
          </cell>
          <cell r="J12">
            <v>849</v>
          </cell>
          <cell r="K12">
            <v>0</v>
          </cell>
          <cell r="L12">
            <v>40</v>
          </cell>
          <cell r="M12">
            <v>889</v>
          </cell>
          <cell r="N12">
            <v>304</v>
          </cell>
          <cell r="O12">
            <v>1</v>
          </cell>
          <cell r="P12">
            <v>22</v>
          </cell>
          <cell r="Q12">
            <v>327</v>
          </cell>
          <cell r="R12">
            <v>18</v>
          </cell>
          <cell r="S12">
            <v>0</v>
          </cell>
          <cell r="T12">
            <v>6</v>
          </cell>
          <cell r="U12">
            <v>24</v>
          </cell>
          <cell r="V12">
            <v>1484</v>
          </cell>
          <cell r="W12">
            <v>1</v>
          </cell>
          <cell r="X12">
            <v>82</v>
          </cell>
          <cell r="Y12">
            <v>1567</v>
          </cell>
          <cell r="Z12">
            <v>125</v>
          </cell>
          <cell r="AA12">
            <v>0</v>
          </cell>
          <cell r="AB12">
            <v>5</v>
          </cell>
          <cell r="AC12">
            <v>130</v>
          </cell>
          <cell r="AD12">
            <v>98</v>
          </cell>
          <cell r="AE12">
            <v>0</v>
          </cell>
          <cell r="AF12">
            <v>5</v>
          </cell>
          <cell r="AG12">
            <v>103</v>
          </cell>
          <cell r="AH12">
            <v>627</v>
          </cell>
          <cell r="AI12">
            <v>0</v>
          </cell>
          <cell r="AJ12">
            <v>26</v>
          </cell>
          <cell r="AK12">
            <v>653</v>
          </cell>
          <cell r="AL12">
            <v>240</v>
          </cell>
          <cell r="AM12">
            <v>0</v>
          </cell>
          <cell r="AN12">
            <v>27</v>
          </cell>
          <cell r="AO12">
            <v>267</v>
          </cell>
          <cell r="AP12">
            <v>11</v>
          </cell>
          <cell r="AQ12">
            <v>0</v>
          </cell>
          <cell r="AR12">
            <v>1</v>
          </cell>
          <cell r="AS12">
            <v>12</v>
          </cell>
          <cell r="AT12">
            <v>1101</v>
          </cell>
          <cell r="AU12">
            <v>0</v>
          </cell>
          <cell r="AV12">
            <v>64</v>
          </cell>
          <cell r="AW12">
            <v>1165</v>
          </cell>
        </row>
        <row r="13">
          <cell r="B13">
            <v>30</v>
          </cell>
          <cell r="C13">
            <v>0</v>
          </cell>
          <cell r="D13">
            <v>3</v>
          </cell>
          <cell r="E13">
            <v>33</v>
          </cell>
          <cell r="F13">
            <v>101</v>
          </cell>
          <cell r="G13">
            <v>0</v>
          </cell>
          <cell r="H13">
            <v>34</v>
          </cell>
          <cell r="I13">
            <v>135</v>
          </cell>
          <cell r="J13">
            <v>775</v>
          </cell>
          <cell r="K13">
            <v>0</v>
          </cell>
          <cell r="L13">
            <v>82</v>
          </cell>
          <cell r="M13">
            <v>857</v>
          </cell>
          <cell r="N13">
            <v>137</v>
          </cell>
          <cell r="O13">
            <v>0</v>
          </cell>
          <cell r="P13">
            <v>25</v>
          </cell>
          <cell r="Q13">
            <v>162</v>
          </cell>
          <cell r="R13">
            <v>7</v>
          </cell>
          <cell r="S13">
            <v>0</v>
          </cell>
          <cell r="T13">
            <v>0</v>
          </cell>
          <cell r="U13">
            <v>7</v>
          </cell>
          <cell r="V13">
            <v>1050</v>
          </cell>
          <cell r="W13">
            <v>0</v>
          </cell>
          <cell r="X13">
            <v>144</v>
          </cell>
          <cell r="Y13">
            <v>1194</v>
          </cell>
          <cell r="Z13">
            <v>41</v>
          </cell>
          <cell r="AA13">
            <v>0</v>
          </cell>
          <cell r="AB13">
            <v>3</v>
          </cell>
          <cell r="AC13">
            <v>44</v>
          </cell>
          <cell r="AD13">
            <v>55</v>
          </cell>
          <cell r="AE13">
            <v>0</v>
          </cell>
          <cell r="AF13">
            <v>24</v>
          </cell>
          <cell r="AG13">
            <v>79</v>
          </cell>
          <cell r="AH13">
            <v>643</v>
          </cell>
          <cell r="AI13">
            <v>0</v>
          </cell>
          <cell r="AJ13">
            <v>58</v>
          </cell>
          <cell r="AK13">
            <v>701</v>
          </cell>
          <cell r="AL13">
            <v>85</v>
          </cell>
          <cell r="AM13">
            <v>0</v>
          </cell>
          <cell r="AN13">
            <v>34</v>
          </cell>
          <cell r="AO13">
            <v>119</v>
          </cell>
          <cell r="AP13">
            <v>5</v>
          </cell>
          <cell r="AQ13">
            <v>0</v>
          </cell>
          <cell r="AR13">
            <v>0</v>
          </cell>
          <cell r="AS13">
            <v>5</v>
          </cell>
          <cell r="AT13">
            <v>829</v>
          </cell>
          <cell r="AU13">
            <v>0</v>
          </cell>
          <cell r="AV13">
            <v>119</v>
          </cell>
          <cell r="AW13">
            <v>948</v>
          </cell>
        </row>
        <row r="14">
          <cell r="B14">
            <v>8</v>
          </cell>
          <cell r="C14">
            <v>0</v>
          </cell>
          <cell r="D14">
            <v>1</v>
          </cell>
          <cell r="E14">
            <v>9</v>
          </cell>
          <cell r="F14">
            <v>1</v>
          </cell>
          <cell r="G14">
            <v>0</v>
          </cell>
          <cell r="H14">
            <v>1</v>
          </cell>
          <cell r="I14">
            <v>2</v>
          </cell>
          <cell r="J14">
            <v>66</v>
          </cell>
          <cell r="K14">
            <v>0</v>
          </cell>
          <cell r="L14">
            <v>6</v>
          </cell>
          <cell r="M14">
            <v>72</v>
          </cell>
          <cell r="N14">
            <v>5</v>
          </cell>
          <cell r="O14">
            <v>0</v>
          </cell>
          <cell r="P14">
            <v>0</v>
          </cell>
          <cell r="Q14">
            <v>5</v>
          </cell>
          <cell r="R14">
            <v>1</v>
          </cell>
          <cell r="S14">
            <v>0</v>
          </cell>
          <cell r="T14">
            <v>0</v>
          </cell>
          <cell r="U14">
            <v>1</v>
          </cell>
          <cell r="V14">
            <v>81</v>
          </cell>
          <cell r="W14">
            <v>0</v>
          </cell>
          <cell r="X14">
            <v>8</v>
          </cell>
          <cell r="Y14">
            <v>89</v>
          </cell>
          <cell r="Z14">
            <v>6</v>
          </cell>
          <cell r="AA14">
            <v>0</v>
          </cell>
          <cell r="AB14">
            <v>1</v>
          </cell>
          <cell r="AC14">
            <v>7</v>
          </cell>
          <cell r="AD14">
            <v>4</v>
          </cell>
          <cell r="AE14">
            <v>0</v>
          </cell>
          <cell r="AF14">
            <v>2</v>
          </cell>
          <cell r="AG14">
            <v>6</v>
          </cell>
          <cell r="AH14">
            <v>61</v>
          </cell>
          <cell r="AI14">
            <v>0</v>
          </cell>
          <cell r="AJ14">
            <v>3</v>
          </cell>
          <cell r="AK14">
            <v>64</v>
          </cell>
          <cell r="AL14">
            <v>9</v>
          </cell>
          <cell r="AM14">
            <v>0</v>
          </cell>
          <cell r="AN14">
            <v>0</v>
          </cell>
          <cell r="AO14">
            <v>9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80</v>
          </cell>
          <cell r="AU14">
            <v>0</v>
          </cell>
          <cell r="AV14">
            <v>6</v>
          </cell>
          <cell r="AW14">
            <v>86</v>
          </cell>
        </row>
        <row r="15">
          <cell r="B15">
            <v>38</v>
          </cell>
          <cell r="C15">
            <v>0</v>
          </cell>
          <cell r="D15">
            <v>1</v>
          </cell>
          <cell r="E15">
            <v>39</v>
          </cell>
          <cell r="F15">
            <v>34</v>
          </cell>
          <cell r="G15">
            <v>0</v>
          </cell>
          <cell r="H15">
            <v>0</v>
          </cell>
          <cell r="I15">
            <v>34</v>
          </cell>
          <cell r="J15">
            <v>177</v>
          </cell>
          <cell r="K15">
            <v>0</v>
          </cell>
          <cell r="L15">
            <v>2</v>
          </cell>
          <cell r="M15">
            <v>179</v>
          </cell>
          <cell r="N15">
            <v>24</v>
          </cell>
          <cell r="O15">
            <v>0</v>
          </cell>
          <cell r="P15">
            <v>0</v>
          </cell>
          <cell r="Q15">
            <v>24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273</v>
          </cell>
          <cell r="W15">
            <v>0</v>
          </cell>
          <cell r="X15">
            <v>3</v>
          </cell>
          <cell r="Y15">
            <v>276</v>
          </cell>
          <cell r="Z15">
            <v>30</v>
          </cell>
          <cell r="AA15">
            <v>0</v>
          </cell>
          <cell r="AB15">
            <v>2</v>
          </cell>
          <cell r="AC15">
            <v>32</v>
          </cell>
          <cell r="AD15">
            <v>8</v>
          </cell>
          <cell r="AE15">
            <v>0</v>
          </cell>
          <cell r="AF15">
            <v>0</v>
          </cell>
          <cell r="AG15">
            <v>8</v>
          </cell>
          <cell r="AH15">
            <v>180</v>
          </cell>
          <cell r="AI15">
            <v>0</v>
          </cell>
          <cell r="AJ15">
            <v>7</v>
          </cell>
          <cell r="AK15">
            <v>187</v>
          </cell>
          <cell r="AL15">
            <v>20</v>
          </cell>
          <cell r="AM15">
            <v>0</v>
          </cell>
          <cell r="AN15">
            <v>1</v>
          </cell>
          <cell r="AO15">
            <v>21</v>
          </cell>
          <cell r="AP15">
            <v>2</v>
          </cell>
          <cell r="AQ15">
            <v>0</v>
          </cell>
          <cell r="AR15">
            <v>0</v>
          </cell>
          <cell r="AS15">
            <v>2</v>
          </cell>
          <cell r="AT15">
            <v>240</v>
          </cell>
          <cell r="AU15">
            <v>0</v>
          </cell>
          <cell r="AV15">
            <v>10</v>
          </cell>
          <cell r="AW15">
            <v>250</v>
          </cell>
        </row>
        <row r="16">
          <cell r="B16">
            <v>141</v>
          </cell>
          <cell r="C16">
            <v>0</v>
          </cell>
          <cell r="D16">
            <v>17</v>
          </cell>
          <cell r="E16">
            <v>158</v>
          </cell>
          <cell r="F16">
            <v>81</v>
          </cell>
          <cell r="G16">
            <v>0</v>
          </cell>
          <cell r="H16">
            <v>22</v>
          </cell>
          <cell r="I16">
            <v>103</v>
          </cell>
          <cell r="J16">
            <v>777</v>
          </cell>
          <cell r="K16">
            <v>0</v>
          </cell>
          <cell r="L16">
            <v>64</v>
          </cell>
          <cell r="M16">
            <v>841</v>
          </cell>
          <cell r="N16">
            <v>355</v>
          </cell>
          <cell r="O16">
            <v>0</v>
          </cell>
          <cell r="P16">
            <v>50</v>
          </cell>
          <cell r="Q16">
            <v>405</v>
          </cell>
          <cell r="R16">
            <v>8</v>
          </cell>
          <cell r="S16">
            <v>0</v>
          </cell>
          <cell r="T16">
            <v>3</v>
          </cell>
          <cell r="U16">
            <v>11</v>
          </cell>
          <cell r="V16">
            <v>1362</v>
          </cell>
          <cell r="W16">
            <v>0</v>
          </cell>
          <cell r="X16">
            <v>156</v>
          </cell>
          <cell r="Y16">
            <v>1518</v>
          </cell>
          <cell r="Z16">
            <v>87</v>
          </cell>
          <cell r="AA16">
            <v>0</v>
          </cell>
          <cell r="AB16">
            <v>19</v>
          </cell>
          <cell r="AC16">
            <v>106</v>
          </cell>
          <cell r="AD16">
            <v>54</v>
          </cell>
          <cell r="AE16">
            <v>0</v>
          </cell>
          <cell r="AF16">
            <v>10</v>
          </cell>
          <cell r="AG16">
            <v>64</v>
          </cell>
          <cell r="AH16">
            <v>644</v>
          </cell>
          <cell r="AI16">
            <v>0</v>
          </cell>
          <cell r="AJ16">
            <v>60</v>
          </cell>
          <cell r="AK16">
            <v>704</v>
          </cell>
          <cell r="AL16">
            <v>282</v>
          </cell>
          <cell r="AM16">
            <v>0</v>
          </cell>
          <cell r="AN16">
            <v>55</v>
          </cell>
          <cell r="AO16">
            <v>337</v>
          </cell>
          <cell r="AP16">
            <v>12</v>
          </cell>
          <cell r="AQ16">
            <v>0</v>
          </cell>
          <cell r="AR16">
            <v>5</v>
          </cell>
          <cell r="AS16">
            <v>17</v>
          </cell>
          <cell r="AT16">
            <v>1079</v>
          </cell>
          <cell r="AU16">
            <v>0</v>
          </cell>
          <cell r="AV16">
            <v>149</v>
          </cell>
          <cell r="AW16">
            <v>1228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1</v>
          </cell>
          <cell r="F17">
            <v>3</v>
          </cell>
          <cell r="G17">
            <v>0</v>
          </cell>
          <cell r="H17">
            <v>0</v>
          </cell>
          <cell r="I17">
            <v>3</v>
          </cell>
          <cell r="J17">
            <v>102</v>
          </cell>
          <cell r="K17">
            <v>0</v>
          </cell>
          <cell r="L17">
            <v>5</v>
          </cell>
          <cell r="M17">
            <v>107</v>
          </cell>
          <cell r="N17">
            <v>20</v>
          </cell>
          <cell r="O17">
            <v>0</v>
          </cell>
          <cell r="P17">
            <v>2</v>
          </cell>
          <cell r="Q17">
            <v>22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125</v>
          </cell>
          <cell r="W17">
            <v>0</v>
          </cell>
          <cell r="X17">
            <v>8</v>
          </cell>
          <cell r="Y17">
            <v>133</v>
          </cell>
          <cell r="Z17">
            <v>14</v>
          </cell>
          <cell r="AA17">
            <v>0</v>
          </cell>
          <cell r="AB17">
            <v>1</v>
          </cell>
          <cell r="AC17">
            <v>15</v>
          </cell>
          <cell r="AD17">
            <v>6</v>
          </cell>
          <cell r="AE17">
            <v>0</v>
          </cell>
          <cell r="AF17">
            <v>1</v>
          </cell>
          <cell r="AG17">
            <v>7</v>
          </cell>
          <cell r="AH17">
            <v>94</v>
          </cell>
          <cell r="AI17">
            <v>0</v>
          </cell>
          <cell r="AJ17">
            <v>7</v>
          </cell>
          <cell r="AK17">
            <v>101</v>
          </cell>
          <cell r="AL17">
            <v>9</v>
          </cell>
          <cell r="AM17">
            <v>0</v>
          </cell>
          <cell r="AN17">
            <v>0</v>
          </cell>
          <cell r="AO17">
            <v>9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123</v>
          </cell>
          <cell r="AU17">
            <v>0</v>
          </cell>
          <cell r="AV17">
            <v>9</v>
          </cell>
          <cell r="AW17">
            <v>132</v>
          </cell>
        </row>
        <row r="18">
          <cell r="B18">
            <v>30</v>
          </cell>
          <cell r="C18">
            <v>0</v>
          </cell>
          <cell r="D18">
            <v>0</v>
          </cell>
          <cell r="E18">
            <v>30</v>
          </cell>
          <cell r="F18">
            <v>7</v>
          </cell>
          <cell r="G18">
            <v>0</v>
          </cell>
          <cell r="H18">
            <v>0</v>
          </cell>
          <cell r="I18">
            <v>7</v>
          </cell>
          <cell r="J18">
            <v>22</v>
          </cell>
          <cell r="K18">
            <v>0</v>
          </cell>
          <cell r="L18">
            <v>6</v>
          </cell>
          <cell r="M18">
            <v>28</v>
          </cell>
          <cell r="N18">
            <v>0</v>
          </cell>
          <cell r="O18">
            <v>0</v>
          </cell>
          <cell r="P18">
            <v>2</v>
          </cell>
          <cell r="Q18">
            <v>2</v>
          </cell>
          <cell r="R18">
            <v>0</v>
          </cell>
          <cell r="S18">
            <v>0</v>
          </cell>
          <cell r="T18">
            <v>2</v>
          </cell>
          <cell r="U18">
            <v>2</v>
          </cell>
          <cell r="V18">
            <v>59</v>
          </cell>
          <cell r="W18">
            <v>0</v>
          </cell>
          <cell r="X18">
            <v>10</v>
          </cell>
          <cell r="Y18">
            <v>69</v>
          </cell>
          <cell r="Z18">
            <v>26</v>
          </cell>
          <cell r="AA18">
            <v>0</v>
          </cell>
          <cell r="AB18">
            <v>1</v>
          </cell>
          <cell r="AC18">
            <v>27</v>
          </cell>
          <cell r="AD18">
            <v>2</v>
          </cell>
          <cell r="AE18">
            <v>0</v>
          </cell>
          <cell r="AF18">
            <v>0</v>
          </cell>
          <cell r="AG18">
            <v>2</v>
          </cell>
          <cell r="AH18">
            <v>24</v>
          </cell>
          <cell r="AI18">
            <v>0</v>
          </cell>
          <cell r="AJ18">
            <v>3</v>
          </cell>
          <cell r="AK18">
            <v>27</v>
          </cell>
          <cell r="AL18">
            <v>3</v>
          </cell>
          <cell r="AM18">
            <v>0</v>
          </cell>
          <cell r="AN18">
            <v>0</v>
          </cell>
          <cell r="AO18">
            <v>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55</v>
          </cell>
          <cell r="AU18">
            <v>0</v>
          </cell>
          <cell r="AV18">
            <v>4</v>
          </cell>
          <cell r="AW18">
            <v>59</v>
          </cell>
        </row>
        <row r="19">
          <cell r="B19">
            <v>72</v>
          </cell>
          <cell r="C19">
            <v>0</v>
          </cell>
          <cell r="D19">
            <v>3</v>
          </cell>
          <cell r="E19">
            <v>75</v>
          </cell>
          <cell r="F19">
            <v>4</v>
          </cell>
          <cell r="G19">
            <v>0</v>
          </cell>
          <cell r="H19">
            <v>0</v>
          </cell>
          <cell r="I19">
            <v>4</v>
          </cell>
          <cell r="J19">
            <v>148</v>
          </cell>
          <cell r="K19">
            <v>0</v>
          </cell>
          <cell r="L19">
            <v>11</v>
          </cell>
          <cell r="M19">
            <v>159</v>
          </cell>
          <cell r="N19">
            <v>31</v>
          </cell>
          <cell r="O19">
            <v>0</v>
          </cell>
          <cell r="P19">
            <v>6</v>
          </cell>
          <cell r="Q19">
            <v>37</v>
          </cell>
          <cell r="R19">
            <v>7</v>
          </cell>
          <cell r="S19">
            <v>0</v>
          </cell>
          <cell r="T19">
            <v>2</v>
          </cell>
          <cell r="U19">
            <v>9</v>
          </cell>
          <cell r="V19">
            <v>262</v>
          </cell>
          <cell r="W19">
            <v>0</v>
          </cell>
          <cell r="X19">
            <v>22</v>
          </cell>
          <cell r="Y19">
            <v>284</v>
          </cell>
          <cell r="Z19">
            <v>29</v>
          </cell>
          <cell r="AA19">
            <v>0</v>
          </cell>
          <cell r="AB19">
            <v>3</v>
          </cell>
          <cell r="AC19">
            <v>32</v>
          </cell>
          <cell r="AD19">
            <v>11</v>
          </cell>
          <cell r="AE19">
            <v>0</v>
          </cell>
          <cell r="AF19">
            <v>0</v>
          </cell>
          <cell r="AG19">
            <v>11</v>
          </cell>
          <cell r="AH19">
            <v>129</v>
          </cell>
          <cell r="AI19">
            <v>0</v>
          </cell>
          <cell r="AJ19">
            <v>4</v>
          </cell>
          <cell r="AK19">
            <v>133</v>
          </cell>
          <cell r="AL19">
            <v>30</v>
          </cell>
          <cell r="AM19">
            <v>0</v>
          </cell>
          <cell r="AN19">
            <v>4</v>
          </cell>
          <cell r="AO19">
            <v>34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199</v>
          </cell>
          <cell r="AU19">
            <v>0</v>
          </cell>
          <cell r="AV19">
            <v>11</v>
          </cell>
          <cell r="AW19">
            <v>210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</v>
          </cell>
          <cell r="K20">
            <v>0</v>
          </cell>
          <cell r="L20">
            <v>1</v>
          </cell>
          <cell r="M20">
            <v>11</v>
          </cell>
          <cell r="N20">
            <v>1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</v>
          </cell>
          <cell r="W20">
            <v>0</v>
          </cell>
          <cell r="X20">
            <v>1</v>
          </cell>
          <cell r="Y20">
            <v>12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</v>
          </cell>
          <cell r="AE20">
            <v>0</v>
          </cell>
          <cell r="AF20">
            <v>0</v>
          </cell>
          <cell r="AG20">
            <v>2</v>
          </cell>
          <cell r="AH20">
            <v>7</v>
          </cell>
          <cell r="AI20">
            <v>0</v>
          </cell>
          <cell r="AJ20">
            <v>1</v>
          </cell>
          <cell r="AK20">
            <v>8</v>
          </cell>
          <cell r="AL20">
            <v>2</v>
          </cell>
          <cell r="AM20">
            <v>0</v>
          </cell>
          <cell r="AN20">
            <v>0</v>
          </cell>
          <cell r="AO20">
            <v>2</v>
          </cell>
          <cell r="AP20">
            <v>0</v>
          </cell>
          <cell r="AQ20">
            <v>0</v>
          </cell>
          <cell r="AR20">
            <v>1</v>
          </cell>
          <cell r="AS20">
            <v>1</v>
          </cell>
          <cell r="AT20">
            <v>11</v>
          </cell>
          <cell r="AU20">
            <v>0</v>
          </cell>
          <cell r="AV20">
            <v>2</v>
          </cell>
          <cell r="AW20">
            <v>13</v>
          </cell>
        </row>
      </sheetData>
      <sheetData sheetId="53">
        <row r="4">
          <cell r="B4">
            <v>1193</v>
          </cell>
          <cell r="C4">
            <v>207</v>
          </cell>
          <cell r="D4">
            <v>3</v>
          </cell>
          <cell r="E4">
            <v>879</v>
          </cell>
          <cell r="F4">
            <v>168</v>
          </cell>
          <cell r="G4">
            <v>2</v>
          </cell>
        </row>
        <row r="5">
          <cell r="B5">
            <v>148</v>
          </cell>
          <cell r="C5">
            <v>13</v>
          </cell>
          <cell r="D5">
            <v>4</v>
          </cell>
          <cell r="E5">
            <v>92</v>
          </cell>
          <cell r="F5">
            <v>11</v>
          </cell>
          <cell r="G5">
            <v>1</v>
          </cell>
        </row>
        <row r="6">
          <cell r="B6">
            <v>92</v>
          </cell>
          <cell r="C6">
            <v>18</v>
          </cell>
          <cell r="D6">
            <v>0</v>
          </cell>
          <cell r="E6">
            <v>75</v>
          </cell>
          <cell r="F6">
            <v>19</v>
          </cell>
          <cell r="G6">
            <v>1</v>
          </cell>
        </row>
        <row r="7">
          <cell r="B7">
            <v>78</v>
          </cell>
          <cell r="C7">
            <v>12</v>
          </cell>
          <cell r="D7">
            <v>1</v>
          </cell>
          <cell r="E7">
            <v>67</v>
          </cell>
          <cell r="F7">
            <v>4</v>
          </cell>
          <cell r="G7">
            <v>0</v>
          </cell>
        </row>
        <row r="8">
          <cell r="B8">
            <v>189</v>
          </cell>
          <cell r="C8">
            <v>27</v>
          </cell>
          <cell r="D8">
            <v>0</v>
          </cell>
          <cell r="E8">
            <v>137</v>
          </cell>
          <cell r="F8">
            <v>28</v>
          </cell>
          <cell r="G8">
            <v>1</v>
          </cell>
        </row>
        <row r="9">
          <cell r="B9">
            <v>90</v>
          </cell>
          <cell r="C9">
            <v>28</v>
          </cell>
          <cell r="D9">
            <v>4</v>
          </cell>
          <cell r="E9">
            <v>46</v>
          </cell>
          <cell r="F9">
            <v>18</v>
          </cell>
          <cell r="G9">
            <v>0</v>
          </cell>
        </row>
        <row r="10">
          <cell r="B10">
            <v>178</v>
          </cell>
          <cell r="C10">
            <v>28</v>
          </cell>
          <cell r="D10">
            <v>6</v>
          </cell>
          <cell r="E10">
            <v>110</v>
          </cell>
          <cell r="F10">
            <v>35</v>
          </cell>
          <cell r="G10">
            <v>1</v>
          </cell>
        </row>
        <row r="11">
          <cell r="B11">
            <v>276</v>
          </cell>
          <cell r="C11">
            <v>32</v>
          </cell>
          <cell r="D11">
            <v>3</v>
          </cell>
          <cell r="E11">
            <v>160</v>
          </cell>
          <cell r="F11">
            <v>14</v>
          </cell>
          <cell r="G11">
            <v>0</v>
          </cell>
        </row>
        <row r="12">
          <cell r="B12">
            <v>1165</v>
          </cell>
          <cell r="C12">
            <v>278</v>
          </cell>
          <cell r="D12">
            <v>29</v>
          </cell>
          <cell r="E12">
            <v>867</v>
          </cell>
          <cell r="F12">
            <v>213</v>
          </cell>
          <cell r="G12">
            <v>18</v>
          </cell>
        </row>
        <row r="13">
          <cell r="B13">
            <v>911</v>
          </cell>
          <cell r="C13">
            <v>126</v>
          </cell>
          <cell r="D13">
            <v>12</v>
          </cell>
          <cell r="E13">
            <v>724</v>
          </cell>
          <cell r="F13">
            <v>95</v>
          </cell>
          <cell r="G13">
            <v>8</v>
          </cell>
        </row>
        <row r="14">
          <cell r="B14">
            <v>71</v>
          </cell>
          <cell r="C14">
            <v>9</v>
          </cell>
          <cell r="D14">
            <v>0</v>
          </cell>
          <cell r="E14">
            <v>71</v>
          </cell>
          <cell r="F14">
            <v>9</v>
          </cell>
          <cell r="G14">
            <v>0</v>
          </cell>
        </row>
        <row r="15">
          <cell r="B15">
            <v>236</v>
          </cell>
          <cell r="C15">
            <v>37</v>
          </cell>
          <cell r="D15">
            <v>0</v>
          </cell>
          <cell r="E15">
            <v>200</v>
          </cell>
          <cell r="F15">
            <v>38</v>
          </cell>
          <cell r="G15">
            <v>2</v>
          </cell>
        </row>
        <row r="16">
          <cell r="B16">
            <v>1126</v>
          </cell>
          <cell r="C16">
            <v>197</v>
          </cell>
          <cell r="D16">
            <v>31</v>
          </cell>
          <cell r="E16">
            <v>924</v>
          </cell>
          <cell r="F16">
            <v>129</v>
          </cell>
          <cell r="G16">
            <v>14</v>
          </cell>
        </row>
        <row r="17">
          <cell r="B17">
            <v>122</v>
          </cell>
          <cell r="C17">
            <v>2</v>
          </cell>
          <cell r="D17">
            <v>1</v>
          </cell>
          <cell r="E17">
            <v>109</v>
          </cell>
          <cell r="F17">
            <v>11</v>
          </cell>
          <cell r="G17">
            <v>3</v>
          </cell>
        </row>
        <row r="18">
          <cell r="B18">
            <v>44</v>
          </cell>
          <cell r="C18">
            <v>5</v>
          </cell>
          <cell r="D18">
            <v>2</v>
          </cell>
          <cell r="E18">
            <v>49</v>
          </cell>
          <cell r="F18">
            <v>6</v>
          </cell>
          <cell r="G18">
            <v>0</v>
          </cell>
        </row>
        <row r="19">
          <cell r="B19">
            <v>176</v>
          </cell>
          <cell r="C19">
            <v>66</v>
          </cell>
          <cell r="D19">
            <v>3</v>
          </cell>
          <cell r="E19">
            <v>138</v>
          </cell>
          <cell r="F19">
            <v>36</v>
          </cell>
          <cell r="G19">
            <v>4</v>
          </cell>
        </row>
        <row r="20">
          <cell r="B20">
            <v>10</v>
          </cell>
          <cell r="C20">
            <v>0</v>
          </cell>
          <cell r="D20">
            <v>0</v>
          </cell>
          <cell r="E20">
            <v>10</v>
          </cell>
          <cell r="F20">
            <v>1</v>
          </cell>
          <cell r="G20">
            <v>0</v>
          </cell>
        </row>
      </sheetData>
      <sheetData sheetId="5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7">
        <v>2020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3" spans="2:19" ht="15.75" thickBot="1" x14ac:dyDescent="0.3"/>
    <row r="14" spans="2:19" s="3" customFormat="1" ht="30" customHeight="1" thickTop="1" thickBot="1" x14ac:dyDescent="0.25">
      <c r="C14" s="24" t="s">
        <v>0</v>
      </c>
      <c r="D14" s="25"/>
      <c r="E14" s="25"/>
      <c r="F14" s="25"/>
      <c r="G14" s="25"/>
      <c r="H14" s="26"/>
      <c r="L14" s="24" t="s">
        <v>1</v>
      </c>
      <c r="M14" s="25"/>
      <c r="N14" s="25"/>
      <c r="O14" s="25"/>
      <c r="P14" s="25"/>
      <c r="Q14" s="26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4" t="s">
        <v>2</v>
      </c>
      <c r="D16" s="25"/>
      <c r="E16" s="25"/>
      <c r="F16" s="25"/>
      <c r="G16" s="25"/>
      <c r="H16" s="26"/>
      <c r="L16" s="24" t="s">
        <v>3</v>
      </c>
      <c r="M16" s="25"/>
      <c r="N16" s="25"/>
      <c r="O16" s="25"/>
      <c r="P16" s="25"/>
      <c r="Q16" s="26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4" t="s">
        <v>4</v>
      </c>
      <c r="D18" s="25"/>
      <c r="E18" s="25"/>
      <c r="F18" s="25"/>
      <c r="G18" s="25"/>
      <c r="H18" s="26"/>
      <c r="L18" s="24" t="s">
        <v>5</v>
      </c>
      <c r="M18" s="25"/>
      <c r="N18" s="25"/>
      <c r="O18" s="25"/>
      <c r="P18" s="25"/>
      <c r="Q18" s="26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4" t="s">
        <v>6</v>
      </c>
      <c r="D20" s="25"/>
      <c r="E20" s="25"/>
      <c r="F20" s="25"/>
      <c r="G20" s="25"/>
      <c r="H20" s="26"/>
      <c r="L20" s="24" t="s">
        <v>7</v>
      </c>
      <c r="M20" s="25"/>
      <c r="N20" s="25"/>
      <c r="O20" s="25"/>
      <c r="P20" s="25"/>
      <c r="Q20" s="26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4" t="s">
        <v>8</v>
      </c>
      <c r="D22" s="25"/>
      <c r="E22" s="25"/>
      <c r="F22" s="25"/>
      <c r="G22" s="25"/>
      <c r="H22" s="26"/>
      <c r="L22" s="24" t="s">
        <v>9</v>
      </c>
      <c r="M22" s="25"/>
      <c r="N22" s="25"/>
      <c r="O22" s="25"/>
      <c r="P22" s="25"/>
      <c r="Q22" s="26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4" t="s">
        <v>10</v>
      </c>
      <c r="D24" s="25"/>
      <c r="E24" s="25"/>
      <c r="F24" s="25"/>
      <c r="G24" s="25"/>
      <c r="H24" s="26"/>
      <c r="L24" s="24" t="s">
        <v>11</v>
      </c>
      <c r="M24" s="25"/>
      <c r="N24" s="25"/>
      <c r="O24" s="25"/>
      <c r="P24" s="25"/>
      <c r="Q24" s="26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4" t="s">
        <v>12</v>
      </c>
      <c r="D26" s="25"/>
      <c r="E26" s="25"/>
      <c r="F26" s="25"/>
      <c r="G26" s="25"/>
      <c r="H26" s="26"/>
      <c r="L26" s="24" t="s">
        <v>13</v>
      </c>
      <c r="M26" s="25"/>
      <c r="N26" s="25"/>
      <c r="O26" s="25"/>
      <c r="P26" s="25"/>
      <c r="Q26" s="26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4" t="s">
        <v>14</v>
      </c>
      <c r="D28" s="25"/>
      <c r="E28" s="25"/>
      <c r="F28" s="25"/>
      <c r="G28" s="25"/>
      <c r="H28" s="26"/>
      <c r="L28" s="24" t="s">
        <v>15</v>
      </c>
      <c r="M28" s="25"/>
      <c r="N28" s="25"/>
      <c r="O28" s="25"/>
      <c r="P28" s="25"/>
      <c r="Q28" s="26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4" t="s">
        <v>16</v>
      </c>
      <c r="D30" s="25"/>
      <c r="E30" s="25"/>
      <c r="F30" s="25"/>
      <c r="G30" s="25"/>
      <c r="H30" s="26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26:H26"/>
    <mergeCell ref="L26:Q26"/>
    <mergeCell ref="C28:H28"/>
    <mergeCell ref="L28:Q28"/>
    <mergeCell ref="C30:H30"/>
    <mergeCell ref="C20:H20"/>
    <mergeCell ref="L20:Q20"/>
    <mergeCell ref="C22:H22"/>
    <mergeCell ref="L22:Q22"/>
    <mergeCell ref="C24:H24"/>
    <mergeCell ref="L24:Q24"/>
    <mergeCell ref="C18:H18"/>
    <mergeCell ref="L18:Q18"/>
    <mergeCell ref="B9:S9"/>
    <mergeCell ref="C14:H14"/>
    <mergeCell ref="L14:Q14"/>
    <mergeCell ref="C16:H16"/>
    <mergeCell ref="L16:Q16"/>
  </mergeCells>
  <hyperlinks>
    <hyperlink ref="C14:H14" location="Andalucía!A1" display="Andalucía" xr:uid="{00000000-0004-0000-0000-000000000000}"/>
    <hyperlink ref="C16:H16" location="Aragón!A1" display="Aragón" xr:uid="{00000000-0004-0000-0000-000001000000}"/>
    <hyperlink ref="C18:H18" location="Asturias!A1" display="Principado de Asturias" xr:uid="{00000000-0004-0000-0000-000002000000}"/>
    <hyperlink ref="C20:H20" location="'Illes Balears'!A1" display="Balears, Illes" xr:uid="{00000000-0004-0000-0000-000003000000}"/>
    <hyperlink ref="C22:H22" location="Canarias!A1" display="Canarias" xr:uid="{00000000-0004-0000-0000-000004000000}"/>
    <hyperlink ref="C24:H24" location="Cantabria!A1" display="Cantabria" xr:uid="{00000000-0004-0000-0000-000005000000}"/>
    <hyperlink ref="C26:H26" location="'Castilla y León'!A1" display="Castilla y León" xr:uid="{00000000-0004-0000-0000-000006000000}"/>
    <hyperlink ref="C28:H28" location="'Castilla La Mancha'!A1" display="Castilla - La Mancha" xr:uid="{00000000-0004-0000-0000-000007000000}"/>
    <hyperlink ref="C30:H30" location="Cataluña!A1" display="Cataluña" xr:uid="{00000000-0004-0000-0000-000008000000}"/>
    <hyperlink ref="L14:Q14" location="'Com. Valenciana'!A1" display="Com. Valenciana" xr:uid="{00000000-0004-0000-0000-000009000000}"/>
    <hyperlink ref="L16:Q16" location="Extremadura!A1" display="Extremadura" xr:uid="{00000000-0004-0000-0000-00000A000000}"/>
    <hyperlink ref="L18:Q18" location="Galicia!A1" display="Galicia" xr:uid="{00000000-0004-0000-0000-00000B000000}"/>
    <hyperlink ref="L20:Q20" location="'Com. Madrid'!A1" display="Madrid, Comunidad de" xr:uid="{00000000-0004-0000-0000-00000C000000}"/>
    <hyperlink ref="L22:Q22" location="'Región de Murcia'!A1" display="Murcia, Región de" xr:uid="{00000000-0004-0000-0000-00000D000000}"/>
    <hyperlink ref="L24:Q24" location="Navarra!A1" display="Navarra, Comunidad Foral de" xr:uid="{00000000-0004-0000-0000-00000E000000}"/>
    <hyperlink ref="L26:Q26" location="'Pais Vasco'!A1" display="País Vasco" xr:uid="{00000000-0004-0000-0000-00000F000000}"/>
    <hyperlink ref="L28:Q28" location="'La Rioja'!A1" display="Rioja, La" xr:uid="{00000000-0004-0000-0000-000010000000}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TSJ'!$B$12</f>
        <v>22394</v>
      </c>
      <c r="D14" s="5">
        <f>'[1]VG_Denuncias TSJ'!$V$12</f>
        <v>19927</v>
      </c>
      <c r="E14" s="6">
        <f>IF(C14&gt;0,(D14-C14)/C14)</f>
        <v>-0.1101634366348129</v>
      </c>
    </row>
    <row r="15" spans="1:5" ht="20.100000000000001" customHeight="1" thickBot="1" x14ac:dyDescent="0.25">
      <c r="B15" s="4" t="s">
        <v>17</v>
      </c>
      <c r="C15" s="5">
        <f>'[1]VG_Denuncias TSJ'!$C$12</f>
        <v>21656</v>
      </c>
      <c r="D15" s="5">
        <f>'[1]VG_Denuncias TSJ'!$W$12</f>
        <v>19648</v>
      </c>
      <c r="E15" s="6">
        <f t="shared" ref="E15:E25" si="0">IF(C15&gt;0,(D15-C15)/C15)</f>
        <v>-9.2722571111932023E-2</v>
      </c>
    </row>
    <row r="16" spans="1:5" ht="20.100000000000001" customHeight="1" thickBot="1" x14ac:dyDescent="0.25">
      <c r="B16" s="4" t="s">
        <v>18</v>
      </c>
      <c r="C16" s="5">
        <f>'[1]VG_Denuncias TSJ'!$D$12</f>
        <v>13030</v>
      </c>
      <c r="D16" s="5">
        <f>'[1]VG_Denuncias TSJ'!$X$12</f>
        <v>11663</v>
      </c>
      <c r="E16" s="6">
        <f t="shared" si="0"/>
        <v>-0.10491174213353799</v>
      </c>
    </row>
    <row r="17" spans="2:5" ht="20.100000000000001" customHeight="1" thickBot="1" x14ac:dyDescent="0.25">
      <c r="B17" s="4" t="s">
        <v>19</v>
      </c>
      <c r="C17" s="5">
        <f>'[1]VG_Denuncias TSJ'!$E$12</f>
        <v>8626</v>
      </c>
      <c r="D17" s="5">
        <f>'[1]VG_Denuncias TSJ'!$Y$12</f>
        <v>7985</v>
      </c>
      <c r="E17" s="6">
        <f t="shared" si="0"/>
        <v>-7.4310224901460706E-2</v>
      </c>
    </row>
    <row r="18" spans="2:5" ht="20.100000000000001" customHeight="1" thickBot="1" x14ac:dyDescent="0.25">
      <c r="B18" s="4" t="s">
        <v>100</v>
      </c>
      <c r="C18" s="5">
        <f>'[1]VG_Denuncias TSJ'!$M$12</f>
        <v>0</v>
      </c>
      <c r="D18" s="5">
        <f>'[1]VG_Denuncias TSJ'!$AG$12</f>
        <v>40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TSJ'!$N$12</f>
        <v>0</v>
      </c>
      <c r="D19" s="5">
        <f>'[1]VG_Denuncias TSJ'!$AH$12</f>
        <v>20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0.39831917251570004</v>
      </c>
      <c r="D20" s="6">
        <f>D17/D15</f>
        <v>0.40640268729641693</v>
      </c>
      <c r="E20" s="6">
        <f t="shared" si="0"/>
        <v>2.0294064003153842E-2</v>
      </c>
    </row>
    <row r="21" spans="2:5" ht="30" customHeight="1" thickBot="1" x14ac:dyDescent="0.25">
      <c r="B21" s="4" t="s">
        <v>23</v>
      </c>
      <c r="C21" s="5">
        <f>'[1]VG_Denuncias TSJ'!$O$12</f>
        <v>2764</v>
      </c>
      <c r="D21" s="5">
        <f>'[1]VG_Denuncias TSJ'!$AI$12</f>
        <v>2286</v>
      </c>
      <c r="E21" s="6">
        <f t="shared" si="0"/>
        <v>-0.17293777134587554</v>
      </c>
    </row>
    <row r="22" spans="2:5" ht="20.100000000000001" customHeight="1" thickBot="1" x14ac:dyDescent="0.25">
      <c r="B22" s="4" t="s">
        <v>24</v>
      </c>
      <c r="C22" s="5">
        <f>'[1]VG_Denuncias TSJ'!$P$12</f>
        <v>1611</v>
      </c>
      <c r="D22" s="5">
        <f>'[1]VG_Denuncias TSJ'!$AJ$12</f>
        <v>1278</v>
      </c>
      <c r="E22" s="6">
        <f t="shared" si="0"/>
        <v>-0.20670391061452514</v>
      </c>
    </row>
    <row r="23" spans="2:5" ht="20.100000000000001" customHeight="1" thickBot="1" x14ac:dyDescent="0.25">
      <c r="B23" s="4" t="s">
        <v>25</v>
      </c>
      <c r="C23" s="5">
        <f>'[1]VG_Denuncias TSJ'!$Q$12</f>
        <v>1153</v>
      </c>
      <c r="D23" s="5">
        <f>'[1]VG_Denuncias TSJ'!$AK$12</f>
        <v>1008</v>
      </c>
      <c r="E23" s="6">
        <f t="shared" si="0"/>
        <v>-0.12575888985255854</v>
      </c>
    </row>
    <row r="24" spans="2:5" ht="20.100000000000001" customHeight="1" thickBot="1" x14ac:dyDescent="0.25">
      <c r="B24" s="4" t="s">
        <v>21</v>
      </c>
      <c r="C24" s="6">
        <f>C23/C21</f>
        <v>0.41714905933429813</v>
      </c>
      <c r="D24" s="6">
        <f t="shared" ref="D24" si="1">D23/D21</f>
        <v>0.44094488188976377</v>
      </c>
      <c r="E24" s="6">
        <f t="shared" si="0"/>
        <v>5.7043931954299243E-2</v>
      </c>
    </row>
    <row r="25" spans="2:5" ht="20.100000000000001" customHeight="1" thickBot="1" x14ac:dyDescent="0.25">
      <c r="B25" s="7" t="s">
        <v>26</v>
      </c>
      <c r="C25" s="6">
        <f>'[1]VG_Denuncias TSJ'!$U$12</f>
        <v>0.55455771359152939</v>
      </c>
      <c r="D25" s="6">
        <f>'[1]VG_Denuncias TSJ'!$AR$12</f>
        <v>0.49697547625340993</v>
      </c>
      <c r="E25" s="6">
        <f t="shared" si="0"/>
        <v>-0.10383452601388359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[1]VG_Ordenes_TSJ!$B$12</f>
        <v>5550</v>
      </c>
      <c r="D34" s="5">
        <f>[1]VG_Ordenes_TSJ!$G$12</f>
        <v>4711</v>
      </c>
      <c r="E34" s="6">
        <f>IF(C34&gt;0,(D34-C34)/C34,"-")</f>
        <v>-0.15117117117117118</v>
      </c>
    </row>
    <row r="35" spans="2:5" ht="20.100000000000001" customHeight="1" thickBot="1" x14ac:dyDescent="0.25">
      <c r="B35" s="4" t="s">
        <v>29</v>
      </c>
      <c r="C35" s="5">
        <f>[1]VG_Ordenes_TSJ!$C$12</f>
        <v>88</v>
      </c>
      <c r="D35" s="5">
        <f>[1]VG_Ordenes_TSJ!$H$12</f>
        <v>37</v>
      </c>
      <c r="E35" s="6">
        <f t="shared" ref="E35:E37" si="2">IF(C35&gt;0,(D35-C35)/C35,"-")</f>
        <v>-0.57954545454545459</v>
      </c>
    </row>
    <row r="36" spans="2:5" ht="20.100000000000001" customHeight="1" thickBot="1" x14ac:dyDescent="0.25">
      <c r="B36" s="4" t="s">
        <v>28</v>
      </c>
      <c r="C36" s="5">
        <f>[1]VG_Ordenes_TSJ!$D$12</f>
        <v>2893</v>
      </c>
      <c r="D36" s="5">
        <f>[1]VG_Ordenes_TSJ!$I$12</f>
        <v>2298</v>
      </c>
      <c r="E36" s="6">
        <f t="shared" si="2"/>
        <v>-0.20566885585896993</v>
      </c>
    </row>
    <row r="37" spans="2:5" ht="20.100000000000001" customHeight="1" thickBot="1" x14ac:dyDescent="0.25">
      <c r="B37" s="4" t="s">
        <v>30</v>
      </c>
      <c r="C37" s="5">
        <f>[1]VG_Ordenes_TSJ!$E$12</f>
        <v>2569</v>
      </c>
      <c r="D37" s="5">
        <f>[1]VG_Ordenes_TSJ!$J$12</f>
        <v>2376</v>
      </c>
      <c r="E37" s="6">
        <f t="shared" si="2"/>
        <v>-7.5126508369015174E-2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[1]VG_Terminacion_TSJ!$C$12</f>
        <v>1429</v>
      </c>
      <c r="D44" s="5">
        <f>[1]VG_Terminacion_TSJ!$L$12</f>
        <v>1161</v>
      </c>
      <c r="E44" s="6">
        <f>IF(C44&gt;0,(D44-C44)/C44,"-")</f>
        <v>-0.18754373687893633</v>
      </c>
    </row>
    <row r="45" spans="2:5" ht="20.100000000000001" customHeight="1" thickBot="1" x14ac:dyDescent="0.25">
      <c r="B45" s="4" t="s">
        <v>34</v>
      </c>
      <c r="C45" s="5">
        <f>[1]VG_Terminacion_TSJ!$B$12</f>
        <v>269</v>
      </c>
      <c r="D45" s="5">
        <f>[1]VG_Terminacion_TSJ!$K$12</f>
        <v>226</v>
      </c>
      <c r="E45" s="6">
        <f t="shared" ref="E45:E51" si="3">IF(C45&gt;0,(D45-C45)/C45,"-")</f>
        <v>-0.15985130111524162</v>
      </c>
    </row>
    <row r="46" spans="2:5" ht="20.100000000000001" customHeight="1" thickBot="1" x14ac:dyDescent="0.25">
      <c r="B46" s="4" t="s">
        <v>31</v>
      </c>
      <c r="C46" s="5">
        <f>[1]VG_Terminacion_TSJ!$D$12</f>
        <v>345</v>
      </c>
      <c r="D46" s="5">
        <f>[1]VG_Terminacion_TSJ!$M$12</f>
        <v>384</v>
      </c>
      <c r="E46" s="6">
        <f t="shared" si="3"/>
        <v>0.11304347826086956</v>
      </c>
    </row>
    <row r="47" spans="2:5" ht="20.100000000000001" customHeight="1" thickBot="1" x14ac:dyDescent="0.25">
      <c r="B47" s="4" t="s">
        <v>32</v>
      </c>
      <c r="C47" s="5">
        <f>[1]VG_Terminacion_TSJ!$E$12</f>
        <v>7711</v>
      </c>
      <c r="D47" s="5">
        <f>[1]VG_Terminacion_TSJ!$N$12</f>
        <v>6951</v>
      </c>
      <c r="E47" s="6">
        <f t="shared" si="3"/>
        <v>-9.8560497989884574E-2</v>
      </c>
    </row>
    <row r="48" spans="2:5" ht="20.100000000000001" customHeight="1" thickBot="1" x14ac:dyDescent="0.25">
      <c r="B48" s="4" t="s">
        <v>35</v>
      </c>
      <c r="C48" s="5">
        <f>[1]VG_Terminacion_TSJ!$F$12</f>
        <v>6081</v>
      </c>
      <c r="D48" s="5">
        <f>[1]VG_Terminacion_TSJ!$O$12</f>
        <v>5423</v>
      </c>
      <c r="E48" s="6">
        <f t="shared" si="3"/>
        <v>-0.10820588718960697</v>
      </c>
    </row>
    <row r="49" spans="2:5" ht="20.100000000000001" customHeight="1" thickBot="1" x14ac:dyDescent="0.25">
      <c r="B49" s="4" t="s">
        <v>67</v>
      </c>
      <c r="C49" s="5">
        <f>[1]VG_Terminacion_TSJ!$G$12</f>
        <v>3096</v>
      </c>
      <c r="D49" s="5">
        <f>[1]VG_Terminacion_TSJ!$P$12</f>
        <v>2994</v>
      </c>
      <c r="E49" s="6">
        <f t="shared" si="3"/>
        <v>-3.294573643410853E-2</v>
      </c>
    </row>
    <row r="50" spans="2:5" ht="20.100000000000001" customHeight="1" collapsed="1" thickBot="1" x14ac:dyDescent="0.25">
      <c r="B50" s="4" t="s">
        <v>36</v>
      </c>
      <c r="C50" s="6">
        <f>C44/(C44+C45)</f>
        <v>0.84157832744405181</v>
      </c>
      <c r="D50" s="6">
        <f>D44/(D44+D45)</f>
        <v>0.83705839942321558</v>
      </c>
      <c r="E50" s="6">
        <f t="shared" si="3"/>
        <v>-5.37077521300204E-3</v>
      </c>
    </row>
    <row r="51" spans="2:5" ht="20.100000000000001" customHeight="1" thickBot="1" x14ac:dyDescent="0.25">
      <c r="B51" s="4" t="s">
        <v>37</v>
      </c>
      <c r="C51" s="6">
        <f>C47/(C46+C47)</f>
        <v>0.95717477656405159</v>
      </c>
      <c r="D51" s="6">
        <f t="shared" ref="D51" si="4">D47/(D46+D47)</f>
        <v>0.94764826175869121</v>
      </c>
      <c r="E51" s="6">
        <f t="shared" si="3"/>
        <v>-9.9527432592378673E-3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[1]VG_Enjuiciados_TSJ!$B$12</f>
        <v>1700</v>
      </c>
      <c r="D58" s="5">
        <f>[1]VG_Enjuiciados_TSJ!$G$12</f>
        <v>1402</v>
      </c>
      <c r="E58" s="6">
        <f>IF(C58&gt;0,(D58-C58)/C58,"-")</f>
        <v>-0.17529411764705882</v>
      </c>
    </row>
    <row r="59" spans="2:5" ht="20.100000000000001" customHeight="1" thickBot="1" x14ac:dyDescent="0.25">
      <c r="B59" s="4" t="s">
        <v>41</v>
      </c>
      <c r="C59" s="5">
        <f>[1]VG_Enjuiciados_TSJ!$C$12</f>
        <v>899</v>
      </c>
      <c r="D59" s="5">
        <f>[1]VG_Enjuiciados_TSJ!$H$12</f>
        <v>725</v>
      </c>
      <c r="E59" s="6">
        <f t="shared" ref="E59:E63" si="5">IF(C59&gt;0,(D59-C59)/C59,"-")</f>
        <v>-0.19354838709677419</v>
      </c>
    </row>
    <row r="60" spans="2:5" ht="20.100000000000001" customHeight="1" thickBot="1" x14ac:dyDescent="0.25">
      <c r="B60" s="4" t="s">
        <v>42</v>
      </c>
      <c r="C60" s="5">
        <f>[1]VG_Enjuiciados_TSJ!$D$12</f>
        <v>530</v>
      </c>
      <c r="D60" s="5">
        <f>[1]VG_Enjuiciados_TSJ!$I$12</f>
        <v>442</v>
      </c>
      <c r="E60" s="6">
        <f t="shared" si="5"/>
        <v>-0.16603773584905659</v>
      </c>
    </row>
    <row r="61" spans="2:5" ht="20.100000000000001" customHeight="1" collapsed="1" thickBot="1" x14ac:dyDescent="0.25">
      <c r="B61" s="4" t="s">
        <v>98</v>
      </c>
      <c r="C61" s="6">
        <f>(C59+C60)/C58</f>
        <v>0.84058823529411764</v>
      </c>
      <c r="D61" s="6">
        <f>(D59+D60)/D58</f>
        <v>0.83238231098430815</v>
      </c>
      <c r="E61" s="6">
        <f t="shared" si="5"/>
        <v>-9.762121292285604E-3</v>
      </c>
    </row>
    <row r="62" spans="2:5" ht="20.100000000000001" customHeight="1" thickBot="1" x14ac:dyDescent="0.25">
      <c r="B62" s="4" t="s">
        <v>39</v>
      </c>
      <c r="C62" s="6">
        <f>C59/(C59+[1]VG_Enjuiciados_TSJ!$E$12)</f>
        <v>0.82100456621004569</v>
      </c>
      <c r="D62" s="6">
        <f>D59/(D59+[1]VG_Enjuiciados_TSJ!$J$12)</f>
        <v>0.79845814977973573</v>
      </c>
      <c r="E62" s="6">
        <f t="shared" si="5"/>
        <v>-2.7461986642034943E-2</v>
      </c>
    </row>
    <row r="63" spans="2:5" ht="20.100000000000001" customHeight="1" thickBot="1" x14ac:dyDescent="0.25">
      <c r="B63" s="4" t="s">
        <v>40</v>
      </c>
      <c r="C63" s="6">
        <f>C60/(C60+[1]VG_Enjuiciados_TSJ!$F$12)</f>
        <v>0.87603305785123964</v>
      </c>
      <c r="D63" s="6">
        <f>D60/(D60+[1]VG_Enjuiciados_TSJ!$K$12)</f>
        <v>0.89473684210526316</v>
      </c>
      <c r="E63" s="6">
        <f t="shared" si="5"/>
        <v>2.1350546176762703E-2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[1]VG_Movimiento_TSJ!$B$13</f>
        <v>28337</v>
      </c>
      <c r="D70" s="5">
        <f>[1]VG_Movimiento_TSJ!$Z$13</f>
        <v>26300</v>
      </c>
      <c r="E70" s="6">
        <f>IF(C70&gt;0,(D70-C70)/C70,"-")</f>
        <v>-7.1884814906306244E-2</v>
      </c>
    </row>
    <row r="71" spans="2:10" ht="20.100000000000001" customHeight="1" thickBot="1" x14ac:dyDescent="0.25">
      <c r="B71" s="4" t="s">
        <v>45</v>
      </c>
      <c r="C71" s="5">
        <f>[1]VG_Movimiento_TSJ!$E$13</f>
        <v>9439</v>
      </c>
      <c r="D71" s="5">
        <f>[1]VG_Movimiento_TSJ!$AC$13</f>
        <v>7590</v>
      </c>
      <c r="E71" s="6">
        <f t="shared" ref="E71:E77" si="6">IF(C71&gt;0,(D71-C71)/C71,"-")</f>
        <v>-0.19588939506303635</v>
      </c>
    </row>
    <row r="72" spans="2:10" ht="20.100000000000001" customHeight="1" thickBot="1" x14ac:dyDescent="0.25">
      <c r="B72" s="4" t="s">
        <v>43</v>
      </c>
      <c r="C72" s="5">
        <f>[1]VG_Movimiento_TSJ!$H$13</f>
        <v>104</v>
      </c>
      <c r="D72" s="5">
        <f>[1]VG_Movimiento_TSJ!$AF$13</f>
        <v>105</v>
      </c>
      <c r="E72" s="6">
        <f t="shared" si="6"/>
        <v>9.6153846153846159E-3</v>
      </c>
    </row>
    <row r="73" spans="2:10" ht="20.100000000000001" customHeight="1" thickBot="1" x14ac:dyDescent="0.25">
      <c r="B73" s="4" t="s">
        <v>46</v>
      </c>
      <c r="C73" s="5">
        <f>[1]VG_Movimiento_TSJ!$K$13</f>
        <v>11716</v>
      </c>
      <c r="D73" s="5">
        <f>[1]VG_Movimiento_TSJ!$AI$13</f>
        <v>11869</v>
      </c>
      <c r="E73" s="6">
        <f t="shared" si="6"/>
        <v>1.305906452714237E-2</v>
      </c>
    </row>
    <row r="74" spans="2:10" ht="20.100000000000001" customHeight="1" thickBot="1" x14ac:dyDescent="0.25">
      <c r="B74" s="4" t="s">
        <v>47</v>
      </c>
      <c r="C74" s="5">
        <f>[1]VG_Movimiento_TSJ!$N$13</f>
        <v>6379</v>
      </c>
      <c r="D74" s="5">
        <f>[1]VG_Movimiento_TSJ!$AL$13</f>
        <v>6091</v>
      </c>
      <c r="E74" s="6">
        <f t="shared" si="6"/>
        <v>-4.5148142342059883E-2</v>
      </c>
    </row>
    <row r="75" spans="2:10" ht="20.100000000000001" customHeight="1" thickBot="1" x14ac:dyDescent="0.25">
      <c r="B75" s="4" t="s">
        <v>48</v>
      </c>
      <c r="C75" s="5">
        <f>[1]VG_Movimiento_TSJ!$Q$13</f>
        <v>662</v>
      </c>
      <c r="D75" s="5">
        <f>[1]VG_Movimiento_TSJ!$AO$13</f>
        <v>600</v>
      </c>
      <c r="E75" s="6">
        <f t="shared" si="6"/>
        <v>-9.3655589123867067E-2</v>
      </c>
    </row>
    <row r="76" spans="2:10" ht="20.100000000000001" customHeight="1" thickBot="1" x14ac:dyDescent="0.25">
      <c r="B76" s="4" t="s">
        <v>49</v>
      </c>
      <c r="C76" s="5">
        <f>[1]VG_Movimiento_TSJ!$T$13</f>
        <v>0</v>
      </c>
      <c r="D76" s="5">
        <f>[1]VG_Movimiento_TSJ!$AR$13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[1]VG_Movimiento_TSJ!$W$13</f>
        <v>37</v>
      </c>
      <c r="D77" s="5">
        <f>[1]VG_Movimiento_TSJ!$AU$13</f>
        <v>45</v>
      </c>
      <c r="E77" s="6">
        <f t="shared" si="6"/>
        <v>0.21621621621621623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[1]Penal_Terminacion_TSJ!$B$12</f>
        <v>1252</v>
      </c>
      <c r="D90" s="5">
        <f>[1]Penal_Terminacion_TSJ!$E$12</f>
        <v>1175</v>
      </c>
      <c r="E90" s="6">
        <f>IF(C90&gt;0,(D90-C90)/C90,"-")</f>
        <v>-6.1501597444089458E-2</v>
      </c>
    </row>
    <row r="91" spans="2:5" ht="29.25" thickBot="1" x14ac:dyDescent="0.25">
      <c r="B91" s="4" t="s">
        <v>52</v>
      </c>
      <c r="C91" s="5">
        <f>[1]Penal_Terminacion_TSJ!$C$12</f>
        <v>1162</v>
      </c>
      <c r="D91" s="5">
        <f>[1]Penal_Terminacion_TSJ!$F$12</f>
        <v>1148</v>
      </c>
      <c r="E91" s="6">
        <f t="shared" ref="E91:E93" si="7">IF(C91&gt;0,(D91-C91)/C91,"-")</f>
        <v>-1.2048192771084338E-2</v>
      </c>
    </row>
    <row r="92" spans="2:5" ht="29.25" customHeight="1" thickBot="1" x14ac:dyDescent="0.25">
      <c r="B92" s="4" t="s">
        <v>53</v>
      </c>
      <c r="C92" s="5">
        <f>[1]Penal_Terminacion_TSJ!$D$12</f>
        <v>2718</v>
      </c>
      <c r="D92" s="5">
        <f>[1]Penal_Terminacion_TSJ!$G$12</f>
        <v>2146</v>
      </c>
      <c r="E92" s="6">
        <f t="shared" si="7"/>
        <v>-0.21044885945548197</v>
      </c>
    </row>
    <row r="93" spans="2:5" ht="29.25" customHeight="1" thickBot="1" x14ac:dyDescent="0.25">
      <c r="B93" s="4" t="s">
        <v>54</v>
      </c>
      <c r="C93" s="6">
        <f>(C90+C91)/(C90+C91+C92)</f>
        <v>0.47038191738113794</v>
      </c>
      <c r="D93" s="6">
        <f>(D90+D91)/(D90+D91+D92)</f>
        <v>0.51980308793913632</v>
      </c>
      <c r="E93" s="6">
        <f t="shared" si="7"/>
        <v>0.10506605107856161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[1]Penal_Enjuiciados_TSJ!$B$12</f>
        <v>5175</v>
      </c>
      <c r="D100" s="5">
        <f>[1]Penal_Enjuiciados_TSJ!$G$12</f>
        <v>4570</v>
      </c>
      <c r="E100" s="6">
        <f>IF(C100&gt;0,(D100-C100)/C100,"-")</f>
        <v>-0.11690821256038647</v>
      </c>
    </row>
    <row r="101" spans="2:5" ht="20.100000000000001" customHeight="1" thickBot="1" x14ac:dyDescent="0.25">
      <c r="B101" s="4" t="s">
        <v>41</v>
      </c>
      <c r="C101" s="5">
        <f>[1]Penal_Enjuiciados_TSJ!$C$12</f>
        <v>1517</v>
      </c>
      <c r="D101" s="5">
        <f>[1]Penal_Enjuiciados_TSJ!$H$12</f>
        <v>1409</v>
      </c>
      <c r="E101" s="6">
        <f t="shared" ref="E101:E105" si="8">IF(C101&gt;0,(D101-C101)/C101,"-")</f>
        <v>-7.1193144363876068E-2</v>
      </c>
    </row>
    <row r="102" spans="2:5" ht="20.100000000000001" customHeight="1" thickBot="1" x14ac:dyDescent="0.25">
      <c r="B102" s="4" t="s">
        <v>42</v>
      </c>
      <c r="C102" s="5">
        <f>[1]Penal_Enjuiciados_TSJ!$D$12</f>
        <v>907</v>
      </c>
      <c r="D102" s="5">
        <f>[1]Penal_Enjuiciados_TSJ!$I$12</f>
        <v>955</v>
      </c>
      <c r="E102" s="6">
        <f t="shared" si="8"/>
        <v>5.2921719955898568E-2</v>
      </c>
    </row>
    <row r="103" spans="2:5" ht="20.100000000000001" customHeight="1" thickBot="1" x14ac:dyDescent="0.25">
      <c r="B103" s="4" t="s">
        <v>98</v>
      </c>
      <c r="C103" s="6">
        <f>(C101+C102)/C100</f>
        <v>0.46840579710144925</v>
      </c>
      <c r="D103" s="6">
        <f>(D101+D102)/D100</f>
        <v>0.51728665207877467</v>
      </c>
      <c r="E103" s="6">
        <f t="shared" si="8"/>
        <v>0.10435578568797815</v>
      </c>
    </row>
    <row r="104" spans="2:5" ht="20.100000000000001" customHeight="1" thickBot="1" x14ac:dyDescent="0.25">
      <c r="B104" s="4" t="s">
        <v>39</v>
      </c>
      <c r="C104" s="6">
        <f>C101/([1]Penal_Enjuiciados_TSJ!$C$12+[1]Penal_Enjuiciados_TSJ!$E$12)</f>
        <v>0.46334758704948076</v>
      </c>
      <c r="D104" s="6">
        <f>D101/([1]Penal_Enjuiciados_TSJ!$H$12+[1]Penal_Enjuiciados_TSJ!$J$12)</f>
        <v>0.50483697599426725</v>
      </c>
      <c r="E104" s="6">
        <f t="shared" si="8"/>
        <v>8.9542689126717839E-2</v>
      </c>
    </row>
    <row r="105" spans="2:5" ht="20.100000000000001" customHeight="1" thickBot="1" x14ac:dyDescent="0.25">
      <c r="B105" s="4" t="s">
        <v>40</v>
      </c>
      <c r="C105" s="6">
        <f>C102/([1]Penal_Enjuiciados_TSJ!$D$12+[1]Penal_Enjuiciados_TSJ!$F$12)</f>
        <v>0.47711730668069435</v>
      </c>
      <c r="D105" s="6">
        <f>D102/([1]Penal_Enjuiciados_TSJ!$I$12+[1]Penal_Enjuiciados_TSJ!$K$12)</f>
        <v>0.53681843732433954</v>
      </c>
      <c r="E105" s="6">
        <f t="shared" si="8"/>
        <v>0.12512883059930485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[1]Penal_Movimientos_TSJ!$B$12</f>
        <v>5469</v>
      </c>
      <c r="D112" s="5">
        <f>[1]Penal_Movimientos_TSJ!$E$12</f>
        <v>4839</v>
      </c>
      <c r="E112" s="6">
        <f>IF(C112&gt;0,(D112-C112)/C112,"-")</f>
        <v>-0.1151947339550192</v>
      </c>
    </row>
    <row r="113" spans="2:14" ht="15" thickBot="1" x14ac:dyDescent="0.25">
      <c r="B113" s="4" t="s">
        <v>56</v>
      </c>
      <c r="C113" s="5">
        <f>[1]Penal_Movimientos_TSJ!$C$12</f>
        <v>2237</v>
      </c>
      <c r="D113" s="5">
        <f>[1]Penal_Movimientos_TSJ!$F$12</f>
        <v>1934</v>
      </c>
      <c r="E113" s="6">
        <f t="shared" ref="E113:E114" si="9">IF(C113&gt;0,(D113-C113)/C113,"-")</f>
        <v>-0.13544926240500671</v>
      </c>
    </row>
    <row r="114" spans="2:14" ht="15" thickBot="1" x14ac:dyDescent="0.25">
      <c r="B114" s="4" t="s">
        <v>57</v>
      </c>
      <c r="C114" s="5">
        <f>[1]Penal_Movimientos_TSJ!$D$12</f>
        <v>3232</v>
      </c>
      <c r="D114" s="5">
        <f>[1]Penal_Movimientos_TSJ!$G$12</f>
        <v>2905</v>
      </c>
      <c r="E114" s="6">
        <f t="shared" si="9"/>
        <v>-0.10117574257425743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Instancia_TSJ'!$B$12</f>
        <v>31</v>
      </c>
      <c r="D128" s="10">
        <f>'[1]AP_Terminacion_1ª Instancia_TSJ'!$H$12</f>
        <v>5</v>
      </c>
      <c r="E128" s="10">
        <f>'[1]AP_Terminacion_1ª Instancia_TSJ'!$N$12</f>
        <v>13</v>
      </c>
      <c r="F128" s="10">
        <f>'[1]AP_Terminacion_1ª Instancia_TSJ'!$T$12</f>
        <v>49</v>
      </c>
      <c r="G128" s="10">
        <f>'[1]AP_Terminacion_1ª Instancia_TSJ'!$Z$12</f>
        <v>32</v>
      </c>
      <c r="H128" s="10">
        <f>'[1]AP_Terminacion_1ª Instancia_TSJ'!$AF$12</f>
        <v>4</v>
      </c>
      <c r="I128" s="10">
        <f>'[1]AP_Terminacion_1ª Instancia_TSJ'!$AL$12</f>
        <v>9</v>
      </c>
      <c r="J128" s="10">
        <f>'[1]AP_Terminacion_1ª Instancia_TSJ'!$AR$12</f>
        <v>45</v>
      </c>
      <c r="K128" s="6">
        <f>IF(C128=0,"-",(G128-C128)/C128)</f>
        <v>3.2258064516129031E-2</v>
      </c>
      <c r="L128" s="6">
        <f t="shared" ref="L128:N133" si="10">IF(D128=0,"-",(H128-D128)/D128)</f>
        <v>-0.2</v>
      </c>
      <c r="M128" s="6">
        <f t="shared" si="10"/>
        <v>-0.30769230769230771</v>
      </c>
      <c r="N128" s="6">
        <f t="shared" si="10"/>
        <v>-8.1632653061224483E-2</v>
      </c>
    </row>
    <row r="129" spans="2:14" ht="15" thickBot="1" x14ac:dyDescent="0.25">
      <c r="B129" s="4" t="s">
        <v>64</v>
      </c>
      <c r="C129" s="10">
        <f>'[1]AP_Terminacion_1ª Instancia_TSJ'!$C$12</f>
        <v>13</v>
      </c>
      <c r="D129" s="10">
        <f>'[1]AP_Terminacion_1ª Instancia_TSJ'!$I$12</f>
        <v>5</v>
      </c>
      <c r="E129" s="10">
        <f>'[1]AP_Terminacion_1ª Instancia_TSJ'!$O$12</f>
        <v>0</v>
      </c>
      <c r="F129" s="10">
        <f>'[1]AP_Terminacion_1ª Instancia_TSJ'!$U$12</f>
        <v>18</v>
      </c>
      <c r="G129" s="10">
        <f>'[1]AP_Terminacion_1ª Instancia_TSJ'!$AA$12</f>
        <v>13</v>
      </c>
      <c r="H129" s="10">
        <f>'[1]AP_Terminacion_1ª Instancia_TSJ'!$AG$12</f>
        <v>2</v>
      </c>
      <c r="I129" s="10">
        <f>'[1]AP_Terminacion_1ª Instancia_TSJ'!$AM$12</f>
        <v>0</v>
      </c>
      <c r="J129" s="10">
        <f>'[1]AP_Terminacion_1ª Instancia_TSJ'!$AS$12</f>
        <v>15</v>
      </c>
      <c r="K129" s="6">
        <f t="shared" ref="K129:K133" si="11">IF(C129=0,"-",(G129-C129)/C129)</f>
        <v>0</v>
      </c>
      <c r="L129" s="6">
        <f t="shared" si="10"/>
        <v>-0.6</v>
      </c>
      <c r="M129" s="6" t="str">
        <f t="shared" si="10"/>
        <v>-</v>
      </c>
      <c r="N129" s="6">
        <f t="shared" si="10"/>
        <v>-0.16666666666666666</v>
      </c>
    </row>
    <row r="130" spans="2:14" ht="15" thickBot="1" x14ac:dyDescent="0.25">
      <c r="B130" s="4" t="s">
        <v>65</v>
      </c>
      <c r="C130" s="10">
        <f>'[1]AP_Terminacion_1ª Instancia_TSJ'!$D$12</f>
        <v>0</v>
      </c>
      <c r="D130" s="10">
        <f>'[1]AP_Terminacion_1ª Instancia_TSJ'!$J$12</f>
        <v>0</v>
      </c>
      <c r="E130" s="10">
        <f>'[1]AP_Terminacion_1ª Instancia_TSJ'!$P$12</f>
        <v>0</v>
      </c>
      <c r="F130" s="10">
        <f>'[1]AP_Terminacion_1ª Instancia_TSJ'!$V$12</f>
        <v>0</v>
      </c>
      <c r="G130" s="10">
        <f>'[1]AP_Terminacion_1ª Instancia_TSJ'!$AB$12</f>
        <v>0</v>
      </c>
      <c r="H130" s="10">
        <f>'[1]AP_Terminacion_1ª Instancia_TSJ'!$AH$12</f>
        <v>0</v>
      </c>
      <c r="I130" s="10">
        <f>'[1]AP_Terminacion_1ª Instancia_TSJ'!$AN$12</f>
        <v>0</v>
      </c>
      <c r="J130" s="10">
        <f>'[1]AP_Terminacion_1ª Instancia_TSJ'!$AT$12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Instancia_TSJ'!$E$12</f>
        <v>4</v>
      </c>
      <c r="D131" s="10">
        <f>'[1]AP_Terminacion_1ª Instancia_TSJ'!$K$12</f>
        <v>0</v>
      </c>
      <c r="E131" s="10">
        <f>'[1]AP_Terminacion_1ª Instancia_TSJ'!$Q$12</f>
        <v>0</v>
      </c>
      <c r="F131" s="10">
        <f>'[1]AP_Terminacion_1ª Instancia_TSJ'!$W$12</f>
        <v>4</v>
      </c>
      <c r="G131" s="10">
        <f>'[1]AP_Terminacion_1ª Instancia_TSJ'!$AC$12</f>
        <v>1</v>
      </c>
      <c r="H131" s="10">
        <f>'[1]AP_Terminacion_1ª Instancia_TSJ'!$AI$12</f>
        <v>0</v>
      </c>
      <c r="I131" s="10">
        <f>'[1]AP_Terminacion_1ª Instancia_TSJ'!$AO$12</f>
        <v>0</v>
      </c>
      <c r="J131" s="10">
        <f>'[1]AP_Terminacion_1ª Instancia_TSJ'!$AU$12</f>
        <v>1</v>
      </c>
      <c r="K131" s="6">
        <f t="shared" si="11"/>
        <v>-0.75</v>
      </c>
      <c r="L131" s="6" t="str">
        <f t="shared" si="10"/>
        <v>-</v>
      </c>
      <c r="M131" s="6" t="str">
        <f t="shared" si="10"/>
        <v>-</v>
      </c>
      <c r="N131" s="6">
        <f t="shared" si="10"/>
        <v>-0.75</v>
      </c>
    </row>
    <row r="132" spans="2:14" ht="15" thickBot="1" x14ac:dyDescent="0.25">
      <c r="B132" s="4" t="s">
        <v>67</v>
      </c>
      <c r="C132" s="10">
        <f>'[1]AP_Terminacion_1ª Instancia_TSJ'!$F$12</f>
        <v>10</v>
      </c>
      <c r="D132" s="10">
        <f>'[1]AP_Terminacion_1ª Instancia_TSJ'!$L$12</f>
        <v>4</v>
      </c>
      <c r="E132" s="10">
        <f>'[1]AP_Terminacion_1ª Instancia_TSJ'!$R$12</f>
        <v>1</v>
      </c>
      <c r="F132" s="10">
        <f>'[1]AP_Terminacion_1ª Instancia_TSJ'!$X$12</f>
        <v>15</v>
      </c>
      <c r="G132" s="10">
        <f>'[1]AP_Terminacion_1ª Instancia_TSJ'!$AD$12</f>
        <v>2</v>
      </c>
      <c r="H132" s="10">
        <f>'[1]AP_Terminacion_1ª Instancia_TSJ'!$AJ$12</f>
        <v>2</v>
      </c>
      <c r="I132" s="10">
        <f>'[1]AP_Terminacion_1ª Instancia_TSJ'!$AP$12</f>
        <v>0</v>
      </c>
      <c r="J132" s="10">
        <f>'[1]AP_Terminacion_1ª Instancia_TSJ'!$AV$12</f>
        <v>4</v>
      </c>
      <c r="K132" s="6">
        <f t="shared" si="11"/>
        <v>-0.8</v>
      </c>
      <c r="L132" s="6">
        <f t="shared" si="10"/>
        <v>-0.5</v>
      </c>
      <c r="M132" s="6">
        <f t="shared" si="10"/>
        <v>-1</v>
      </c>
      <c r="N132" s="6">
        <f t="shared" si="10"/>
        <v>-0.73333333333333328</v>
      </c>
    </row>
    <row r="133" spans="2:14" ht="15" thickBot="1" x14ac:dyDescent="0.25">
      <c r="B133" s="4" t="s">
        <v>68</v>
      </c>
      <c r="C133" s="10">
        <f>'[1]AP_Terminacion_1ª Instancia_TSJ'!$G$12</f>
        <v>58</v>
      </c>
      <c r="D133" s="10">
        <f>'[1]AP_Terminacion_1ª Instancia_TSJ'!$M$12</f>
        <v>14</v>
      </c>
      <c r="E133" s="10">
        <f>'[1]AP_Terminacion_1ª Instancia_TSJ'!$S$12</f>
        <v>14</v>
      </c>
      <c r="F133" s="10">
        <f>'[1]AP_Terminacion_1ª Instancia_TSJ'!$Y$12</f>
        <v>86</v>
      </c>
      <c r="G133" s="10">
        <f>'[1]AP_Terminacion_1ª Instancia_TSJ'!$AE$12</f>
        <v>48</v>
      </c>
      <c r="H133" s="10">
        <f>'[1]AP_Terminacion_1ª Instancia_TSJ'!$AK$12</f>
        <v>8</v>
      </c>
      <c r="I133" s="10">
        <f>'[1]AP_Terminacion_1ª Instancia_TSJ'!$AQ$12</f>
        <v>9</v>
      </c>
      <c r="J133" s="10">
        <f>'[1]AP_Terminacion_1ª Instancia_TSJ'!$AW$12</f>
        <v>65</v>
      </c>
      <c r="K133" s="6">
        <f t="shared" si="11"/>
        <v>-0.17241379310344829</v>
      </c>
      <c r="L133" s="6">
        <f t="shared" si="10"/>
        <v>-0.42857142857142855</v>
      </c>
      <c r="M133" s="6">
        <f t="shared" si="10"/>
        <v>-0.35714285714285715</v>
      </c>
      <c r="N133" s="6">
        <f t="shared" si="10"/>
        <v>-0.2441860465116279</v>
      </c>
    </row>
    <row r="134" spans="2:14" ht="15" thickBot="1" x14ac:dyDescent="0.25">
      <c r="B134" s="4" t="s">
        <v>36</v>
      </c>
      <c r="C134" s="6">
        <f>IF(C128=0,"-",C128/(C128+C129))</f>
        <v>0.70454545454545459</v>
      </c>
      <c r="D134" s="6">
        <f>IF(D128=0,"-",D128/(D128+D129))</f>
        <v>0.5</v>
      </c>
      <c r="E134" s="6">
        <f t="shared" ref="E134:J134" si="12">IF(E128=0,"-",E128/(E128+E129))</f>
        <v>1</v>
      </c>
      <c r="F134" s="6">
        <f t="shared" si="12"/>
        <v>0.73134328358208955</v>
      </c>
      <c r="G134" s="6">
        <f t="shared" si="12"/>
        <v>0.71111111111111114</v>
      </c>
      <c r="H134" s="6">
        <f t="shared" si="12"/>
        <v>0.66666666666666663</v>
      </c>
      <c r="I134" s="6">
        <f t="shared" si="12"/>
        <v>1</v>
      </c>
      <c r="J134" s="6">
        <f t="shared" si="12"/>
        <v>0.75</v>
      </c>
      <c r="K134" s="6">
        <f>IF(OR(C134="-",G134="-"),"-",(G134-C134)/C134)</f>
        <v>9.3189964157705894E-3</v>
      </c>
      <c r="L134" s="6">
        <f t="shared" ref="L134:N135" si="13">IF(OR(D134="-",H134="-"),"-",(H134-D134)/D134)</f>
        <v>0.33333333333333326</v>
      </c>
      <c r="M134" s="6">
        <f t="shared" si="13"/>
        <v>0</v>
      </c>
      <c r="N134" s="6">
        <f t="shared" si="13"/>
        <v>2.551020408163265E-2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>
        <f>IF(OR(C135="-",G135="-"),"-",(G135-C135)/C135)</f>
        <v>0</v>
      </c>
      <c r="L135" s="6" t="str">
        <f t="shared" si="13"/>
        <v>-</v>
      </c>
      <c r="M135" s="6" t="str">
        <f t="shared" si="13"/>
        <v>-</v>
      </c>
      <c r="N135" s="6">
        <f t="shared" si="13"/>
        <v>0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'[1]AP-Terminacion-Recursos_TSJ'!$B$12</f>
        <v>183</v>
      </c>
      <c r="D143" s="10">
        <f>'[1]AP-Terminacion-Recursos_TSJ'!$C$12</f>
        <v>0</v>
      </c>
      <c r="E143" s="10">
        <f>'[1]AP-Terminacion-Recursos_TSJ'!$D$12</f>
        <v>9</v>
      </c>
      <c r="F143" s="10">
        <f>'[1]AP-Terminacion-Recursos_TSJ'!$E$12</f>
        <v>192</v>
      </c>
      <c r="G143" s="10">
        <f>'[1]AP-Terminacion-Recursos_TSJ'!$Z$12</f>
        <v>125</v>
      </c>
      <c r="H143" s="10">
        <f>'[1]AP-Terminacion-Recursos_TSJ'!$AA$12</f>
        <v>0</v>
      </c>
      <c r="I143" s="10">
        <f>'[1]AP-Terminacion-Recursos_TSJ'!$AB$12</f>
        <v>5</v>
      </c>
      <c r="J143" s="10">
        <f>'[1]AP-Terminacion-Recursos_TSJ'!$AC$12</f>
        <v>130</v>
      </c>
      <c r="K143" s="6">
        <f>IF(C143=0,"-",(G143-C143)/C143)</f>
        <v>-0.31693989071038253</v>
      </c>
      <c r="L143" s="6" t="str">
        <f t="shared" ref="L143:N147" si="15">IF(D143=0,"-",(H143-D143)/D143)</f>
        <v>-</v>
      </c>
      <c r="M143" s="6">
        <f t="shared" si="15"/>
        <v>-0.44444444444444442</v>
      </c>
      <c r="N143" s="6">
        <f t="shared" si="15"/>
        <v>-0.32291666666666669</v>
      </c>
    </row>
    <row r="144" spans="2:14" ht="15" thickBot="1" x14ac:dyDescent="0.25">
      <c r="B144" s="4" t="s">
        <v>72</v>
      </c>
      <c r="C144" s="10">
        <f>'[1]AP-Terminacion-Recursos_TSJ'!$F$12</f>
        <v>130</v>
      </c>
      <c r="D144" s="10">
        <f>'[1]AP-Terminacion-Recursos_TSJ'!$G$12</f>
        <v>0</v>
      </c>
      <c r="E144" s="10">
        <f>'[1]AP-Terminacion-Recursos_TSJ'!$H$12</f>
        <v>5</v>
      </c>
      <c r="F144" s="10">
        <f>'[1]AP-Terminacion-Recursos_TSJ'!$I$12</f>
        <v>135</v>
      </c>
      <c r="G144" s="10">
        <f>'[1]AP-Terminacion-Recursos_TSJ'!$AD$12</f>
        <v>98</v>
      </c>
      <c r="H144" s="10">
        <f>'[1]AP-Terminacion-Recursos_TSJ'!$AE$12</f>
        <v>0</v>
      </c>
      <c r="I144" s="10">
        <f>'[1]AP-Terminacion-Recursos_TSJ'!$AF$12</f>
        <v>5</v>
      </c>
      <c r="J144" s="10">
        <f>'[1]AP-Terminacion-Recursos_TSJ'!$AG$12</f>
        <v>103</v>
      </c>
      <c r="K144" s="6">
        <f t="shared" ref="K144:K147" si="16">IF(C144=0,"-",(G144-C144)/C144)</f>
        <v>-0.24615384615384617</v>
      </c>
      <c r="L144" s="6" t="str">
        <f t="shared" si="15"/>
        <v>-</v>
      </c>
      <c r="M144" s="6">
        <f t="shared" si="15"/>
        <v>0</v>
      </c>
      <c r="N144" s="6">
        <f t="shared" si="15"/>
        <v>-0.23703703703703705</v>
      </c>
    </row>
    <row r="145" spans="2:14" ht="15" thickBot="1" x14ac:dyDescent="0.25">
      <c r="B145" s="4" t="s">
        <v>73</v>
      </c>
      <c r="C145" s="10">
        <f>'[1]AP-Terminacion-Recursos_TSJ'!$J$12</f>
        <v>849</v>
      </c>
      <c r="D145" s="10">
        <f>'[1]AP-Terminacion-Recursos_TSJ'!$K$12</f>
        <v>0</v>
      </c>
      <c r="E145" s="10">
        <f>'[1]AP-Terminacion-Recursos_TSJ'!$L$12</f>
        <v>40</v>
      </c>
      <c r="F145" s="10">
        <f>'[1]AP-Terminacion-Recursos_TSJ'!$M$12</f>
        <v>889</v>
      </c>
      <c r="G145" s="10">
        <f>'[1]AP-Terminacion-Recursos_TSJ'!$AH$12</f>
        <v>627</v>
      </c>
      <c r="H145" s="10">
        <f>'[1]AP-Terminacion-Recursos_TSJ'!$AI$12</f>
        <v>0</v>
      </c>
      <c r="I145" s="10">
        <f>'[1]AP-Terminacion-Recursos_TSJ'!$AJ$12</f>
        <v>26</v>
      </c>
      <c r="J145" s="10">
        <f>'[1]AP-Terminacion-Recursos_TSJ'!$AK$12</f>
        <v>653</v>
      </c>
      <c r="K145" s="6">
        <f t="shared" si="16"/>
        <v>-0.26148409893992935</v>
      </c>
      <c r="L145" s="6" t="str">
        <f t="shared" si="15"/>
        <v>-</v>
      </c>
      <c r="M145" s="6">
        <f t="shared" si="15"/>
        <v>-0.35</v>
      </c>
      <c r="N145" s="6">
        <f t="shared" si="15"/>
        <v>-0.26546681664791899</v>
      </c>
    </row>
    <row r="146" spans="2:14" ht="15" thickBot="1" x14ac:dyDescent="0.25">
      <c r="B146" s="4" t="s">
        <v>74</v>
      </c>
      <c r="C146" s="10">
        <f>'[1]AP-Terminacion-Recursos_TSJ'!$N$12</f>
        <v>304</v>
      </c>
      <c r="D146" s="10">
        <f>'[1]AP-Terminacion-Recursos_TSJ'!$O$12</f>
        <v>1</v>
      </c>
      <c r="E146" s="10">
        <f>'[1]AP-Terminacion-Recursos_TSJ'!$P$12</f>
        <v>22</v>
      </c>
      <c r="F146" s="10">
        <f>'[1]AP-Terminacion-Recursos_TSJ'!$Q$12</f>
        <v>327</v>
      </c>
      <c r="G146" s="10">
        <f>'[1]AP-Terminacion-Recursos_TSJ'!$AL$12</f>
        <v>240</v>
      </c>
      <c r="H146" s="10">
        <f>'[1]AP-Terminacion-Recursos_TSJ'!$AM$12</f>
        <v>0</v>
      </c>
      <c r="I146" s="10">
        <f>'[1]AP-Terminacion-Recursos_TSJ'!$AN$12</f>
        <v>27</v>
      </c>
      <c r="J146" s="10">
        <f>'[1]AP-Terminacion-Recursos_TSJ'!$AO$12</f>
        <v>267</v>
      </c>
      <c r="K146" s="6">
        <f t="shared" si="16"/>
        <v>-0.21052631578947367</v>
      </c>
      <c r="L146" s="6">
        <f t="shared" si="15"/>
        <v>-1</v>
      </c>
      <c r="M146" s="6">
        <f t="shared" si="15"/>
        <v>0.22727272727272727</v>
      </c>
      <c r="N146" s="6">
        <f t="shared" si="15"/>
        <v>-0.1834862385321101</v>
      </c>
    </row>
    <row r="147" spans="2:14" ht="15" thickBot="1" x14ac:dyDescent="0.25">
      <c r="B147" s="4" t="s">
        <v>75</v>
      </c>
      <c r="C147" s="10">
        <f>'[1]AP-Terminacion-Recursos_TSJ'!$R$12</f>
        <v>18</v>
      </c>
      <c r="D147" s="10">
        <f>'[1]AP-Terminacion-Recursos_TSJ'!$S$12</f>
        <v>0</v>
      </c>
      <c r="E147" s="10">
        <f>'[1]AP-Terminacion-Recursos_TSJ'!$T$12</f>
        <v>6</v>
      </c>
      <c r="F147" s="10">
        <f>'[1]AP-Terminacion-Recursos_TSJ'!$U$12</f>
        <v>24</v>
      </c>
      <c r="G147" s="10">
        <f>'[1]AP-Terminacion-Recursos_TSJ'!$AP$12</f>
        <v>11</v>
      </c>
      <c r="H147" s="10">
        <f>'[1]AP-Terminacion-Recursos_TSJ'!$AQ$12</f>
        <v>0</v>
      </c>
      <c r="I147" s="10">
        <f>'[1]AP-Terminacion-Recursos_TSJ'!$AR$12</f>
        <v>1</v>
      </c>
      <c r="J147" s="10">
        <f>'[1]AP-Terminacion-Recursos_TSJ'!$AS$12</f>
        <v>12</v>
      </c>
      <c r="K147" s="6">
        <f t="shared" si="16"/>
        <v>-0.3888888888888889</v>
      </c>
      <c r="L147" s="6" t="str">
        <f t="shared" si="15"/>
        <v>-</v>
      </c>
      <c r="M147" s="6">
        <f t="shared" si="15"/>
        <v>-0.83333333333333337</v>
      </c>
      <c r="N147" s="6">
        <f t="shared" si="15"/>
        <v>-0.5</v>
      </c>
    </row>
    <row r="148" spans="2:14" ht="15" thickBot="1" x14ac:dyDescent="0.25">
      <c r="B148" s="7" t="s">
        <v>68</v>
      </c>
      <c r="C148" s="10">
        <f>'[1]AP-Terminacion-Recursos_TSJ'!$V$12</f>
        <v>1484</v>
      </c>
      <c r="D148" s="10">
        <f>'[1]AP-Terminacion-Recursos_TSJ'!$W$12</f>
        <v>1</v>
      </c>
      <c r="E148" s="10">
        <f>'[1]AP-Terminacion-Recursos_TSJ'!$X$12</f>
        <v>82</v>
      </c>
      <c r="F148" s="10">
        <f>'[1]AP-Terminacion-Recursos_TSJ'!$Y$12</f>
        <v>1567</v>
      </c>
      <c r="G148" s="10">
        <f>'[1]AP-Terminacion-Recursos_TSJ'!$AT$12</f>
        <v>1101</v>
      </c>
      <c r="H148" s="10">
        <f>'[1]AP-Terminacion-Recursos_TSJ'!$AU$12</f>
        <v>0</v>
      </c>
      <c r="I148" s="10">
        <f>'[1]AP-Terminacion-Recursos_TSJ'!$AV$12</f>
        <v>64</v>
      </c>
      <c r="J148" s="10">
        <f>'[1]AP-Terminacion-Recursos_TSJ'!$AW$12</f>
        <v>1165</v>
      </c>
      <c r="K148" s="6">
        <f t="shared" ref="K148" si="17">IF(C148=0,"-",(G148-C148)/C148)</f>
        <v>-0.25808625336927221</v>
      </c>
      <c r="L148" s="6">
        <f t="shared" ref="L148" si="18">IF(D148=0,"-",(H148-D148)/D148)</f>
        <v>-1</v>
      </c>
      <c r="M148" s="6">
        <f t="shared" ref="M148" si="19">IF(E148=0,"-",(I148-E148)/E148)</f>
        <v>-0.21951219512195122</v>
      </c>
      <c r="N148" s="6">
        <f t="shared" ref="N148" si="20">IF(F148=0,"-",(J148-F148)/F148)</f>
        <v>-0.25654116145500955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0.17732558139534885</v>
      </c>
      <c r="D149" s="6" t="str">
        <f t="shared" si="21"/>
        <v>-</v>
      </c>
      <c r="E149" s="6">
        <f t="shared" si="21"/>
        <v>0.18367346938775511</v>
      </c>
      <c r="F149" s="6">
        <f t="shared" si="21"/>
        <v>0.17761332099907493</v>
      </c>
      <c r="G149" s="6">
        <f t="shared" si="21"/>
        <v>0.16622340425531915</v>
      </c>
      <c r="H149" s="6" t="str">
        <f t="shared" si="21"/>
        <v>-</v>
      </c>
      <c r="I149" s="6">
        <f t="shared" si="21"/>
        <v>0.16129032258064516</v>
      </c>
      <c r="J149" s="6">
        <f t="shared" si="21"/>
        <v>0.16602809706257982</v>
      </c>
      <c r="K149" s="6">
        <f>IF(OR(C149="-",G149="-"),"-",(G149-C149)/C149)</f>
        <v>-6.2608998953610107E-2</v>
      </c>
      <c r="L149" s="6" t="str">
        <f t="shared" ref="L149:N150" si="22">IF(OR(D149="-",H149="-"),"-",(H149-D149)/D149)</f>
        <v>-</v>
      </c>
      <c r="M149" s="6">
        <f t="shared" si="22"/>
        <v>-0.12186379928315419</v>
      </c>
      <c r="N149" s="6">
        <f t="shared" si="22"/>
        <v>-6.5227224350787566E-2</v>
      </c>
    </row>
    <row r="150" spans="2:14" ht="29.25" thickBot="1" x14ac:dyDescent="0.25">
      <c r="B150" s="7" t="s">
        <v>77</v>
      </c>
      <c r="C150" s="6">
        <f t="shared" si="21"/>
        <v>0.29953917050691242</v>
      </c>
      <c r="D150" s="6" t="str">
        <f t="shared" si="21"/>
        <v>-</v>
      </c>
      <c r="E150" s="6">
        <f t="shared" si="21"/>
        <v>0.18518518518518517</v>
      </c>
      <c r="F150" s="6">
        <f t="shared" si="21"/>
        <v>0.29220779220779219</v>
      </c>
      <c r="G150" s="6">
        <f t="shared" si="21"/>
        <v>0.28994082840236685</v>
      </c>
      <c r="H150" s="6" t="str">
        <f t="shared" si="21"/>
        <v>-</v>
      </c>
      <c r="I150" s="6">
        <f t="shared" si="21"/>
        <v>0.15625</v>
      </c>
      <c r="J150" s="6">
        <f t="shared" si="21"/>
        <v>0.27837837837837837</v>
      </c>
      <c r="K150" s="6">
        <f>IF(OR(C150="-",G150="-"),"-",(G150-C150)/C150)</f>
        <v>-3.2043695949021386E-2</v>
      </c>
      <c r="L150" s="6" t="str">
        <f t="shared" si="22"/>
        <v>-</v>
      </c>
      <c r="M150" s="6">
        <f t="shared" si="22"/>
        <v>-0.15624999999999994</v>
      </c>
      <c r="N150" s="6">
        <f t="shared" si="22"/>
        <v>-4.7327327327327327E-2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[1]AP_Apelaciones!$B$12</f>
        <v>1165</v>
      </c>
      <c r="D157" s="19">
        <f>[1]AP_Apelaciones!$E$12</f>
        <v>867</v>
      </c>
      <c r="E157" s="18">
        <f>IF(C157=0,"-",(D157-C157)/C157)</f>
        <v>-0.25579399141630899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[1]AP_Apelaciones!$C$12</f>
        <v>278</v>
      </c>
      <c r="D158" s="19">
        <f>[1]AP_Apelaciones!$F$12</f>
        <v>213</v>
      </c>
      <c r="E158" s="18">
        <f t="shared" ref="E158:E159" si="23">IF(C158=0,"-",(D158-C158)/C158)</f>
        <v>-0.23381294964028776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[1]AP_Apelaciones!$D$12</f>
        <v>29</v>
      </c>
      <c r="D159" s="19">
        <f>[1]AP_Apelaciones!$G$12</f>
        <v>18</v>
      </c>
      <c r="E159" s="18">
        <f t="shared" si="23"/>
        <v>-0.37931034482758619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0.79144021739130432</v>
      </c>
      <c r="D160" s="18">
        <f>IF(D157=0,"-",D157/(D157+D158+D159))</f>
        <v>0.7896174863387978</v>
      </c>
      <c r="E160" s="18">
        <f>IF(OR(C160="-",D160="-"),"-",(D160-C160)/C160)</f>
        <v>-2.3030558878022311E-3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[1]AP_Enjuiciados_TSJ!$B$12</f>
        <v>67</v>
      </c>
      <c r="D166" s="5">
        <f>[1]AP_Enjuiciados_TSJ!$G$12</f>
        <v>60</v>
      </c>
      <c r="E166" s="6">
        <f>IF(C166=0,"-",(D166-C166)/C166)</f>
        <v>-0.1044776119402985</v>
      </c>
    </row>
    <row r="167" spans="2:14" ht="20.100000000000001" customHeight="1" thickBot="1" x14ac:dyDescent="0.25">
      <c r="B167" s="4" t="s">
        <v>41</v>
      </c>
      <c r="C167" s="5">
        <f>[1]AP_Enjuiciados_TSJ!$C$12</f>
        <v>28</v>
      </c>
      <c r="D167" s="5">
        <f>[1]AP_Enjuiciados_TSJ!$H$12</f>
        <v>26</v>
      </c>
      <c r="E167" s="6">
        <f t="shared" ref="E167:E168" si="24">IF(C167=0,"-",(D167-C167)/C167)</f>
        <v>-7.1428571428571425E-2</v>
      </c>
    </row>
    <row r="168" spans="2:14" ht="20.100000000000001" customHeight="1" thickBot="1" x14ac:dyDescent="0.25">
      <c r="B168" s="4" t="s">
        <v>42</v>
      </c>
      <c r="C168" s="5">
        <f>[1]AP_Enjuiciados_TSJ!$D$12</f>
        <v>21</v>
      </c>
      <c r="D168" s="5">
        <f>[1]AP_Enjuiciados_TSJ!$I$12</f>
        <v>19</v>
      </c>
      <c r="E168" s="6">
        <f t="shared" si="24"/>
        <v>-9.5238095238095233E-2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0.73134328358208955</v>
      </c>
      <c r="D169" s="6">
        <f>IF(D166=0,"-",(D167+D168)/D166)</f>
        <v>0.75</v>
      </c>
      <c r="E169" s="6">
        <f t="shared" ref="E169:E171" si="25">IF(OR(C169="-",D169="-"),"-",(D169-C169)/C169)</f>
        <v>2.551020408163265E-2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IF(C167=0,"-",C167/(C167+[1]AP_Enjuiciados_TSJ!$E$12))</f>
        <v>0.82352941176470584</v>
      </c>
      <c r="D170" s="6">
        <f>IF(D167=0,"-",D167/(D167+[1]AP_Enjuiciados_TSJ!$J$12))</f>
        <v>0.70270270270270274</v>
      </c>
      <c r="E170" s="6">
        <f t="shared" si="25"/>
        <v>-0.14671814671814662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IF(C168=0,"-",C168/(C168+[1]AP_Enjuiciados_TSJ!$F$12))</f>
        <v>0.63636363636363635</v>
      </c>
      <c r="D171" s="6">
        <f>IF(D168=0,"-",D168/(D168+[1]AP_Enjuiciados_TSJ!$K$12))</f>
        <v>0.82608695652173914</v>
      </c>
      <c r="E171" s="6">
        <f t="shared" si="25"/>
        <v>0.29813664596273293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[1]AP_1ªIns_TSJ!$B$12</f>
        <v>113</v>
      </c>
      <c r="D178" s="5">
        <f>[1]AP_1ªIns_TSJ!$F$12</f>
        <v>117</v>
      </c>
      <c r="E178" s="6">
        <f>IF(C178=0,"-",(D178-C178)/C178)</f>
        <v>3.5398230088495575E-2</v>
      </c>
      <c r="H178" s="13"/>
    </row>
    <row r="179" spans="2:8" ht="15" thickBot="1" x14ac:dyDescent="0.25">
      <c r="B179" s="4" t="s">
        <v>43</v>
      </c>
      <c r="C179" s="5">
        <f>[1]AP_1ªIns_TSJ!$C$12</f>
        <v>87</v>
      </c>
      <c r="D179" s="5">
        <f>[1]AP_1ªIns_TSJ!$G$12</f>
        <v>86</v>
      </c>
      <c r="E179" s="6">
        <f t="shared" ref="E179:E185" si="26">IF(C179=0,"-",(D179-C179)/C179)</f>
        <v>-1.1494252873563218E-2</v>
      </c>
      <c r="H179" s="13"/>
    </row>
    <row r="180" spans="2:8" ht="15" thickBot="1" x14ac:dyDescent="0.25">
      <c r="B180" s="4" t="s">
        <v>47</v>
      </c>
      <c r="C180" s="5">
        <f>[1]AP_1ªIns_TSJ!$D$12</f>
        <v>17</v>
      </c>
      <c r="D180" s="5">
        <f>[1]AP_1ªIns_TSJ!$H$12</f>
        <v>13</v>
      </c>
      <c r="E180" s="6">
        <f t="shared" si="26"/>
        <v>-0.23529411764705882</v>
      </c>
      <c r="H180" s="13"/>
    </row>
    <row r="181" spans="2:8" ht="15" thickBot="1" x14ac:dyDescent="0.25">
      <c r="B181" s="4" t="s">
        <v>78</v>
      </c>
      <c r="C181" s="5">
        <f>[1]AP_1ªIns_TSJ!$E$12</f>
        <v>9</v>
      </c>
      <c r="D181" s="5">
        <f>[1]AP_1ªIns_TSJ!$I$12</f>
        <v>18</v>
      </c>
      <c r="E181" s="6">
        <f t="shared" si="26"/>
        <v>1</v>
      </c>
      <c r="H181" s="13"/>
    </row>
    <row r="182" spans="2:8" ht="15" thickBot="1" x14ac:dyDescent="0.25">
      <c r="B182" s="15" t="s">
        <v>79</v>
      </c>
      <c r="C182" s="5">
        <f>[1]AP_Recursos_TSJ!$B$12</f>
        <v>1479</v>
      </c>
      <c r="D182" s="5">
        <f>[1]AP_Recursos_TSJ!$F$12</f>
        <v>1262</v>
      </c>
      <c r="E182" s="6">
        <f t="shared" si="26"/>
        <v>-0.14672075726842462</v>
      </c>
      <c r="H182" s="13"/>
    </row>
    <row r="183" spans="2:8" ht="15" thickBot="1" x14ac:dyDescent="0.25">
      <c r="B183" s="4" t="s">
        <v>47</v>
      </c>
      <c r="C183" s="5">
        <f>[1]AP_Recursos_TSJ!$C$12</f>
        <v>1403</v>
      </c>
      <c r="D183" s="5">
        <f>[1]AP_Recursos_TSJ!$G$12</f>
        <v>1182</v>
      </c>
      <c r="E183" s="6">
        <f t="shared" si="26"/>
        <v>-0.15751960085531005</v>
      </c>
      <c r="H183" s="13"/>
    </row>
    <row r="184" spans="2:8" ht="15" thickBot="1" x14ac:dyDescent="0.25">
      <c r="B184" s="4" t="s">
        <v>70</v>
      </c>
      <c r="C184" s="5">
        <f>[1]AP_Recursos_TSJ!$D$12</f>
        <v>1</v>
      </c>
      <c r="D184" s="5">
        <f>[1]AP_Recursos_TSJ!$H$12</f>
        <v>0</v>
      </c>
      <c r="E184" s="6">
        <f t="shared" si="26"/>
        <v>-1</v>
      </c>
      <c r="H184" s="13"/>
    </row>
    <row r="185" spans="2:8" ht="15" thickBot="1" x14ac:dyDescent="0.25">
      <c r="B185" s="4" t="s">
        <v>80</v>
      </c>
      <c r="C185" s="5">
        <f>[1]AP_Recursos_TSJ!$E$12</f>
        <v>75</v>
      </c>
      <c r="D185" s="5">
        <f>[1]AP_Recursos_TSJ!$I$12</f>
        <v>80</v>
      </c>
      <c r="E185" s="6">
        <f t="shared" si="26"/>
        <v>6.6666666666666666E-2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[1]Menores_Sentencia_TSJ!$B$12</f>
        <v>30</v>
      </c>
      <c r="D197" s="5">
        <f>[1]Menores_Sentencia_TSJ!$F$12</f>
        <v>10</v>
      </c>
      <c r="E197" s="6">
        <f t="shared" ref="E197:E200" si="27">IF(C197=0,"-",(D197-C197)/C197)</f>
        <v>-0.66666666666666663</v>
      </c>
    </row>
    <row r="198" spans="2:5" ht="15" thickBot="1" x14ac:dyDescent="0.25">
      <c r="B198" s="4" t="s">
        <v>83</v>
      </c>
      <c r="C198" s="5">
        <f>[1]Menores_Sentencia_TSJ!$C$12</f>
        <v>4</v>
      </c>
      <c r="D198" s="5">
        <f>[1]Menores_Sentencia_TSJ!$G$12</f>
        <v>2</v>
      </c>
      <c r="E198" s="6">
        <f t="shared" si="27"/>
        <v>-0.5</v>
      </c>
    </row>
    <row r="199" spans="2:5" ht="15" thickBot="1" x14ac:dyDescent="0.25">
      <c r="B199" s="4" t="s">
        <v>84</v>
      </c>
      <c r="C199" s="5">
        <f>[1]Menores_Sentencia_TSJ!$D$12</f>
        <v>34</v>
      </c>
      <c r="D199" s="5">
        <f>[1]Menores_Sentencia_TSJ!$H$12</f>
        <v>12</v>
      </c>
      <c r="E199" s="6">
        <f t="shared" si="27"/>
        <v>-0.6470588235294118</v>
      </c>
    </row>
    <row r="200" spans="2:5" ht="15" thickBot="1" x14ac:dyDescent="0.25">
      <c r="B200" s="4" t="s">
        <v>85</v>
      </c>
      <c r="C200" s="5">
        <f>[1]Menores_Sentencia_TSJ!$E$12</f>
        <v>25</v>
      </c>
      <c r="D200" s="5">
        <f>[1]Menores_Sentencia_TSJ!$I$12</f>
        <v>10</v>
      </c>
      <c r="E200" s="6">
        <f t="shared" si="27"/>
        <v>-0.6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[1]Menores_Enjuiciados_TSJ!$B$12</f>
        <v>30</v>
      </c>
      <c r="D208" s="5">
        <f>[1]Menores_Enjuiciados_TSJ!$H$12</f>
        <v>10</v>
      </c>
      <c r="E208" s="6">
        <f t="shared" si="28"/>
        <v>-0.66666666666666663</v>
      </c>
    </row>
    <row r="209" spans="2:5" ht="20.100000000000001" customHeight="1" thickBot="1" x14ac:dyDescent="0.25">
      <c r="B209" s="17" t="s">
        <v>86</v>
      </c>
      <c r="C209" s="5">
        <f>[1]Menores_Enjuiciados_TSJ!$C$12</f>
        <v>24</v>
      </c>
      <c r="D209" s="5">
        <f>[1]Menores_Enjuiciados_TSJ!$I$12</f>
        <v>7</v>
      </c>
      <c r="E209" s="6">
        <f t="shared" si="28"/>
        <v>-0.70833333333333337</v>
      </c>
    </row>
    <row r="210" spans="2:5" ht="20.100000000000001" customHeight="1" thickBot="1" x14ac:dyDescent="0.25">
      <c r="B210" s="17" t="s">
        <v>87</v>
      </c>
      <c r="C210" s="5">
        <f>[1]Menores_Enjuiciados_TSJ!$D$12</f>
        <v>6</v>
      </c>
      <c r="D210" s="5">
        <f>[1]Menores_Enjuiciados_TSJ!$J$12</f>
        <v>3</v>
      </c>
      <c r="E210" s="6">
        <f t="shared" si="28"/>
        <v>-0.5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[1]Menores_Enjuiciados_TSJ!$E$12</f>
        <v>4</v>
      </c>
      <c r="D212" s="5">
        <f>[1]Menores_Enjuiciados_TSJ!$K$12</f>
        <v>2</v>
      </c>
      <c r="E212" s="6">
        <f>IF(C212=0,"-",(D212-C212)/C212)</f>
        <v>-0.5</v>
      </c>
    </row>
    <row r="213" spans="2:5" ht="15" thickBot="1" x14ac:dyDescent="0.25">
      <c r="B213" s="17" t="s">
        <v>86</v>
      </c>
      <c r="C213" s="5">
        <f>[1]Menores_Enjuiciados_TSJ!$F$12</f>
        <v>3</v>
      </c>
      <c r="D213" s="5">
        <f>[1]Menores_Enjuiciados_TSJ!$L$12</f>
        <v>1</v>
      </c>
      <c r="E213" s="6">
        <f t="shared" ref="E213:E214" si="29">IF(C213=0,"-",(D213-C213)/C213)</f>
        <v>-0.66666666666666663</v>
      </c>
    </row>
    <row r="214" spans="2:5" ht="15" thickBot="1" x14ac:dyDescent="0.25">
      <c r="B214" s="17" t="s">
        <v>87</v>
      </c>
      <c r="C214" s="5">
        <f>[1]Menores_Enjuiciados_TSJ!$G$12</f>
        <v>1</v>
      </c>
      <c r="D214" s="5">
        <f>[1]Menores_Enjuiciados_TSJ!$M$12</f>
        <v>1</v>
      </c>
      <c r="E214" s="6">
        <f t="shared" si="29"/>
        <v>0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[1]Menores_Asuntos_TSJ!$B$12</f>
        <v>31</v>
      </c>
      <c r="D221" s="5">
        <f>[1]Menores_Asuntos_TSJ!$E$12</f>
        <v>15</v>
      </c>
      <c r="E221" s="6">
        <f t="shared" ref="E221:E223" si="30">IF(C221=0,"-",(D221-C221)/C221)</f>
        <v>-0.5161290322580645</v>
      </c>
    </row>
    <row r="222" spans="2:5" ht="15" thickBot="1" x14ac:dyDescent="0.25">
      <c r="B222" s="16" t="s">
        <v>92</v>
      </c>
      <c r="C222" s="5">
        <f>[1]Menores_Asuntos_TSJ!$C$12</f>
        <v>35</v>
      </c>
      <c r="D222" s="5">
        <f>[1]Menores_Asuntos_TSJ!$F$12</f>
        <v>19</v>
      </c>
      <c r="E222" s="6">
        <f t="shared" si="30"/>
        <v>-0.45714285714285713</v>
      </c>
    </row>
    <row r="223" spans="2:5" ht="15" thickBot="1" x14ac:dyDescent="0.25">
      <c r="B223" s="16" t="s">
        <v>93</v>
      </c>
      <c r="C223" s="5">
        <f>[1]Menores_Asuntos_TSJ!$D$12</f>
        <v>11</v>
      </c>
      <c r="D223" s="5">
        <f>[1]Menores_Asuntos_TSJ!$G$12</f>
        <v>9</v>
      </c>
      <c r="E223" s="6">
        <f t="shared" si="30"/>
        <v>-0.18181818181818182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TSJ'!$B$13</f>
        <v>23932</v>
      </c>
      <c r="D14" s="5">
        <f>'[1]VG_Denuncias TSJ'!$V$13</f>
        <v>21954</v>
      </c>
      <c r="E14" s="6">
        <f>IF(C14&gt;0,(D14-C14)/C14)</f>
        <v>-8.2650844058164794E-2</v>
      </c>
    </row>
    <row r="15" spans="1:5" ht="20.100000000000001" customHeight="1" thickBot="1" x14ac:dyDescent="0.25">
      <c r="B15" s="4" t="s">
        <v>17</v>
      </c>
      <c r="C15" s="5">
        <f>'[1]VG_Denuncias TSJ'!$C$13</f>
        <v>22957</v>
      </c>
      <c r="D15" s="5">
        <f>'[1]VG_Denuncias TSJ'!$W$13</f>
        <v>20897</v>
      </c>
      <c r="E15" s="6">
        <f t="shared" ref="E15:E25" si="0">IF(C15&gt;0,(D15-C15)/C15)</f>
        <v>-8.9732979047784989E-2</v>
      </c>
    </row>
    <row r="16" spans="1:5" ht="20.100000000000001" customHeight="1" thickBot="1" x14ac:dyDescent="0.25">
      <c r="B16" s="4" t="s">
        <v>18</v>
      </c>
      <c r="C16" s="5">
        <f>'[1]VG_Denuncias TSJ'!$D$13</f>
        <v>14688</v>
      </c>
      <c r="D16" s="5">
        <f>'[1]VG_Denuncias TSJ'!$X$13</f>
        <v>13417</v>
      </c>
      <c r="E16" s="6">
        <f t="shared" si="0"/>
        <v>-8.6533224400871453E-2</v>
      </c>
    </row>
    <row r="17" spans="2:5" ht="20.100000000000001" customHeight="1" thickBot="1" x14ac:dyDescent="0.25">
      <c r="B17" s="4" t="s">
        <v>19</v>
      </c>
      <c r="C17" s="5">
        <f>'[1]VG_Denuncias TSJ'!$E$13</f>
        <v>8269</v>
      </c>
      <c r="D17" s="5">
        <f>'[1]VG_Denuncias TSJ'!$Y$13</f>
        <v>7480</v>
      </c>
      <c r="E17" s="6">
        <f t="shared" si="0"/>
        <v>-9.5416616277663568E-2</v>
      </c>
    </row>
    <row r="18" spans="2:5" ht="20.100000000000001" customHeight="1" thickBot="1" x14ac:dyDescent="0.25">
      <c r="B18" s="4" t="s">
        <v>100</v>
      </c>
      <c r="C18" s="5">
        <f>'[1]VG_Denuncias TSJ'!$M$13</f>
        <v>0</v>
      </c>
      <c r="D18" s="5">
        <f>'[1]VG_Denuncias TSJ'!$AG$13</f>
        <v>59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TSJ'!$N$13</f>
        <v>0</v>
      </c>
      <c r="D19" s="5">
        <f>'[1]VG_Denuncias TSJ'!$AH$13</f>
        <v>21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0.36019514744957964</v>
      </c>
      <c r="D20" s="6">
        <f>D17/D15</f>
        <v>0.35794611666746423</v>
      </c>
      <c r="E20" s="6">
        <f t="shared" si="0"/>
        <v>-6.2439230457157508E-3</v>
      </c>
    </row>
    <row r="21" spans="2:5" ht="30" customHeight="1" thickBot="1" x14ac:dyDescent="0.25">
      <c r="B21" s="4" t="s">
        <v>23</v>
      </c>
      <c r="C21" s="5">
        <f>'[1]VG_Denuncias TSJ'!$O$13</f>
        <v>2443</v>
      </c>
      <c r="D21" s="5">
        <f>'[1]VG_Denuncias TSJ'!$AI$13</f>
        <v>2281</v>
      </c>
      <c r="E21" s="6">
        <f t="shared" si="0"/>
        <v>-6.6311911584117894E-2</v>
      </c>
    </row>
    <row r="22" spans="2:5" ht="20.100000000000001" customHeight="1" thickBot="1" x14ac:dyDescent="0.25">
      <c r="B22" s="4" t="s">
        <v>24</v>
      </c>
      <c r="C22" s="5">
        <f>'[1]VG_Denuncias TSJ'!$P$13</f>
        <v>1443</v>
      </c>
      <c r="D22" s="5">
        <f>'[1]VG_Denuncias TSJ'!$AJ$13</f>
        <v>1445</v>
      </c>
      <c r="E22" s="6">
        <f t="shared" si="0"/>
        <v>1.386001386001386E-3</v>
      </c>
    </row>
    <row r="23" spans="2:5" ht="20.100000000000001" customHeight="1" thickBot="1" x14ac:dyDescent="0.25">
      <c r="B23" s="4" t="s">
        <v>25</v>
      </c>
      <c r="C23" s="5">
        <f>'[1]VG_Denuncias TSJ'!$Q$13</f>
        <v>1000</v>
      </c>
      <c r="D23" s="5">
        <f>'[1]VG_Denuncias TSJ'!$AK$13</f>
        <v>836</v>
      </c>
      <c r="E23" s="6">
        <f t="shared" si="0"/>
        <v>-0.16400000000000001</v>
      </c>
    </row>
    <row r="24" spans="2:5" ht="20.100000000000001" customHeight="1" thickBot="1" x14ac:dyDescent="0.25">
      <c r="B24" s="4" t="s">
        <v>21</v>
      </c>
      <c r="C24" s="6">
        <f>C23/C21</f>
        <v>0.40933278755628327</v>
      </c>
      <c r="D24" s="6">
        <f t="shared" ref="D24" si="1">D23/D21</f>
        <v>0.36650591845681718</v>
      </c>
      <c r="E24" s="6">
        <f t="shared" si="0"/>
        <v>-0.10462604120999566</v>
      </c>
    </row>
    <row r="25" spans="2:5" ht="20.100000000000001" customHeight="1" thickBot="1" x14ac:dyDescent="0.25">
      <c r="B25" s="7" t="s">
        <v>26</v>
      </c>
      <c r="C25" s="6">
        <f>'[1]VG_Denuncias TSJ'!$U$13</f>
        <v>0.90437897170176662</v>
      </c>
      <c r="D25" s="6">
        <f>'[1]VG_Denuncias TSJ'!$AR$13</f>
        <v>0.81462417434368506</v>
      </c>
      <c r="E25" s="6">
        <f t="shared" si="0"/>
        <v>-9.9244675259521228E-2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[1]VG_Ordenes_TSJ!$B$13</f>
        <v>5564</v>
      </c>
      <c r="D34" s="5">
        <f>[1]VG_Ordenes_TSJ!$G$13</f>
        <v>4755</v>
      </c>
      <c r="E34" s="6">
        <f>IF(C34&gt;0,(D34-C34)/C34,"-")</f>
        <v>-0.14539899352983465</v>
      </c>
    </row>
    <row r="35" spans="2:5" ht="20.100000000000001" customHeight="1" thickBot="1" x14ac:dyDescent="0.25">
      <c r="B35" s="4" t="s">
        <v>29</v>
      </c>
      <c r="C35" s="5">
        <f>[1]VG_Ordenes_TSJ!$C$13</f>
        <v>39</v>
      </c>
      <c r="D35" s="5">
        <f>[1]VG_Ordenes_TSJ!$H$13</f>
        <v>65</v>
      </c>
      <c r="E35" s="6">
        <f t="shared" ref="E35:E37" si="2">IF(C35&gt;0,(D35-C35)/C35,"-")</f>
        <v>0.66666666666666663</v>
      </c>
    </row>
    <row r="36" spans="2:5" ht="20.100000000000001" customHeight="1" thickBot="1" x14ac:dyDescent="0.25">
      <c r="B36" s="4" t="s">
        <v>28</v>
      </c>
      <c r="C36" s="5">
        <f>[1]VG_Ordenes_TSJ!$D$13</f>
        <v>4853</v>
      </c>
      <c r="D36" s="5">
        <f>[1]VG_Ordenes_TSJ!$I$13</f>
        <v>4097</v>
      </c>
      <c r="E36" s="6">
        <f t="shared" si="2"/>
        <v>-0.15577992994024314</v>
      </c>
    </row>
    <row r="37" spans="2:5" ht="20.100000000000001" customHeight="1" thickBot="1" x14ac:dyDescent="0.25">
      <c r="B37" s="4" t="s">
        <v>30</v>
      </c>
      <c r="C37" s="5">
        <f>[1]VG_Ordenes_TSJ!$E$13</f>
        <v>672</v>
      </c>
      <c r="D37" s="5">
        <f>[1]VG_Ordenes_TSJ!$J$13</f>
        <v>593</v>
      </c>
      <c r="E37" s="6">
        <f t="shared" si="2"/>
        <v>-0.11755952380952381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[1]VG_Terminacion_TSJ!$C$13</f>
        <v>3144</v>
      </c>
      <c r="D44" s="5">
        <f>[1]VG_Terminacion_TSJ!$L$13</f>
        <v>2621</v>
      </c>
      <c r="E44" s="6">
        <f>IF(C44&gt;0,(D44-C44)/C44,"-")</f>
        <v>-0.16634860050890585</v>
      </c>
    </row>
    <row r="45" spans="2:5" ht="20.100000000000001" customHeight="1" thickBot="1" x14ac:dyDescent="0.25">
      <c r="B45" s="4" t="s">
        <v>34</v>
      </c>
      <c r="C45" s="5">
        <f>[1]VG_Terminacion_TSJ!$B$13</f>
        <v>365</v>
      </c>
      <c r="D45" s="5">
        <f>[1]VG_Terminacion_TSJ!$K$13</f>
        <v>374</v>
      </c>
      <c r="E45" s="6">
        <f t="shared" ref="E45:E51" si="3">IF(C45&gt;0,(D45-C45)/C45,"-")</f>
        <v>2.4657534246575342E-2</v>
      </c>
    </row>
    <row r="46" spans="2:5" ht="20.100000000000001" customHeight="1" thickBot="1" x14ac:dyDescent="0.25">
      <c r="B46" s="4" t="s">
        <v>31</v>
      </c>
      <c r="C46" s="5">
        <f>[1]VG_Terminacion_TSJ!$D$13</f>
        <v>920</v>
      </c>
      <c r="D46" s="5">
        <f>[1]VG_Terminacion_TSJ!$M$13</f>
        <v>751</v>
      </c>
      <c r="E46" s="6">
        <f t="shared" si="3"/>
        <v>-0.18369565217391304</v>
      </c>
    </row>
    <row r="47" spans="2:5" ht="20.100000000000001" customHeight="1" thickBot="1" x14ac:dyDescent="0.25">
      <c r="B47" s="4" t="s">
        <v>32</v>
      </c>
      <c r="C47" s="5">
        <f>[1]VG_Terminacion_TSJ!$E$13</f>
        <v>5750</v>
      </c>
      <c r="D47" s="5">
        <f>[1]VG_Terminacion_TSJ!$N$13</f>
        <v>5751</v>
      </c>
      <c r="E47" s="6">
        <f t="shared" si="3"/>
        <v>1.7391304347826088E-4</v>
      </c>
    </row>
    <row r="48" spans="2:5" ht="20.100000000000001" customHeight="1" thickBot="1" x14ac:dyDescent="0.25">
      <c r="B48" s="4" t="s">
        <v>35</v>
      </c>
      <c r="C48" s="5">
        <f>[1]VG_Terminacion_TSJ!$F$13</f>
        <v>4226</v>
      </c>
      <c r="D48" s="5">
        <f>[1]VG_Terminacion_TSJ!$O$13</f>
        <v>3948</v>
      </c>
      <c r="E48" s="6">
        <f t="shared" si="3"/>
        <v>-6.5783246568859435E-2</v>
      </c>
    </row>
    <row r="49" spans="2:5" ht="20.100000000000001" customHeight="1" thickBot="1" x14ac:dyDescent="0.25">
      <c r="B49" s="4" t="s">
        <v>67</v>
      </c>
      <c r="C49" s="5">
        <f>[1]VG_Terminacion_TSJ!$G$13</f>
        <v>5049</v>
      </c>
      <c r="D49" s="5">
        <f>[1]VG_Terminacion_TSJ!$P$13</f>
        <v>5287</v>
      </c>
      <c r="E49" s="6">
        <f t="shared" si="3"/>
        <v>4.7138047138047139E-2</v>
      </c>
    </row>
    <row r="50" spans="2:5" ht="20.100000000000001" customHeight="1" collapsed="1" thickBot="1" x14ac:dyDescent="0.25">
      <c r="B50" s="4" t="s">
        <v>36</v>
      </c>
      <c r="C50" s="6">
        <f>C44/(C44+C45)</f>
        <v>0.89598176118552297</v>
      </c>
      <c r="D50" s="6">
        <f>D44/(D44+D45)</f>
        <v>0.87512520868113519</v>
      </c>
      <c r="E50" s="6">
        <f t="shared" si="3"/>
        <v>-2.3277876188898448E-2</v>
      </c>
    </row>
    <row r="51" spans="2:5" ht="20.100000000000001" customHeight="1" thickBot="1" x14ac:dyDescent="0.25">
      <c r="B51" s="4" t="s">
        <v>37</v>
      </c>
      <c r="C51" s="6">
        <f>C47/(C46+C47)</f>
        <v>0.86206896551724133</v>
      </c>
      <c r="D51" s="6">
        <f t="shared" ref="D51" si="4">D47/(D46+D47)</f>
        <v>0.88449707782220854</v>
      </c>
      <c r="E51" s="6">
        <f t="shared" si="3"/>
        <v>2.6016610273761974E-2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[1]VG_Enjuiciados_TSJ!$B$13</f>
        <v>3520</v>
      </c>
      <c r="D58" s="5">
        <f>[1]VG_Enjuiciados_TSJ!$G$13</f>
        <v>3006</v>
      </c>
      <c r="E58" s="6">
        <f>IF(C58&gt;0,(D58-C58)/C58,"-")</f>
        <v>-0.14602272727272728</v>
      </c>
    </row>
    <row r="59" spans="2:5" ht="20.100000000000001" customHeight="1" thickBot="1" x14ac:dyDescent="0.25">
      <c r="B59" s="4" t="s">
        <v>41</v>
      </c>
      <c r="C59" s="5">
        <f>[1]VG_Enjuiciados_TSJ!$C$13</f>
        <v>2060</v>
      </c>
      <c r="D59" s="5">
        <f>[1]VG_Enjuiciados_TSJ!$H$13</f>
        <v>1760</v>
      </c>
      <c r="E59" s="6">
        <f t="shared" ref="E59:E63" si="5">IF(C59&gt;0,(D59-C59)/C59,"-")</f>
        <v>-0.14563106796116504</v>
      </c>
    </row>
    <row r="60" spans="2:5" ht="20.100000000000001" customHeight="1" thickBot="1" x14ac:dyDescent="0.25">
      <c r="B60" s="4" t="s">
        <v>42</v>
      </c>
      <c r="C60" s="5">
        <f>[1]VG_Enjuiciados_TSJ!$D$13</f>
        <v>1092</v>
      </c>
      <c r="D60" s="5">
        <f>[1]VG_Enjuiciados_TSJ!$I$13</f>
        <v>863</v>
      </c>
      <c r="E60" s="6">
        <f t="shared" si="5"/>
        <v>-0.20970695970695971</v>
      </c>
    </row>
    <row r="61" spans="2:5" ht="20.100000000000001" customHeight="1" collapsed="1" thickBot="1" x14ac:dyDescent="0.25">
      <c r="B61" s="4" t="s">
        <v>98</v>
      </c>
      <c r="C61" s="6">
        <f>(C59+C60)/C58</f>
        <v>0.8954545454545455</v>
      </c>
      <c r="D61" s="6">
        <f>(D59+D60)/D58</f>
        <v>0.87258815701929471</v>
      </c>
      <c r="E61" s="6">
        <f t="shared" si="5"/>
        <v>-2.5536068303325759E-2</v>
      </c>
    </row>
    <row r="62" spans="2:5" ht="20.100000000000001" customHeight="1" thickBot="1" x14ac:dyDescent="0.25">
      <c r="B62" s="4" t="s">
        <v>39</v>
      </c>
      <c r="C62" s="6">
        <f>C59/(C59+[1]VG_Enjuiciados_TSJ!$E$13)</f>
        <v>0.87362171331636984</v>
      </c>
      <c r="D62" s="6">
        <f>D59/(D59+[1]VG_Enjuiciados_TSJ!$J$13)</f>
        <v>0.84819277108433733</v>
      </c>
      <c r="E62" s="6">
        <f t="shared" si="5"/>
        <v>-2.9107497952977023E-2</v>
      </c>
    </row>
    <row r="63" spans="2:5" ht="20.100000000000001" customHeight="1" thickBot="1" x14ac:dyDescent="0.25">
      <c r="B63" s="4" t="s">
        <v>40</v>
      </c>
      <c r="C63" s="6">
        <f>C60/(C60+[1]VG_Enjuiciados_TSJ!$F$13)</f>
        <v>0.93975903614457834</v>
      </c>
      <c r="D63" s="6">
        <f>D60/(D60+[1]VG_Enjuiciados_TSJ!$K$13)</f>
        <v>0.92696025778732549</v>
      </c>
      <c r="E63" s="6">
        <f t="shared" si="5"/>
        <v>-1.3619212867333159E-2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[1]VG_Movimiento_TSJ!$B$14</f>
        <v>28269</v>
      </c>
      <c r="D70" s="5">
        <f>[1]VG_Movimiento_TSJ!$Z$14</f>
        <v>26465</v>
      </c>
      <c r="E70" s="6">
        <f>IF(C70&gt;0,(D70-C70)/C70,"-")</f>
        <v>-6.3815486929145002E-2</v>
      </c>
    </row>
    <row r="71" spans="2:10" ht="20.100000000000001" customHeight="1" thickBot="1" x14ac:dyDescent="0.25">
      <c r="B71" s="4" t="s">
        <v>45</v>
      </c>
      <c r="C71" s="5">
        <f>[1]VG_Movimiento_TSJ!$E$14</f>
        <v>7072</v>
      </c>
      <c r="D71" s="5">
        <f>[1]VG_Movimiento_TSJ!$AC$14</f>
        <v>5116</v>
      </c>
      <c r="E71" s="6">
        <f t="shared" ref="E71:E77" si="6">IF(C71&gt;0,(D71-C71)/C71,"-")</f>
        <v>-0.27658371040723984</v>
      </c>
    </row>
    <row r="72" spans="2:10" ht="20.100000000000001" customHeight="1" thickBot="1" x14ac:dyDescent="0.25">
      <c r="B72" s="4" t="s">
        <v>43</v>
      </c>
      <c r="C72" s="5">
        <f>[1]VG_Movimiento_TSJ!$H$14</f>
        <v>46</v>
      </c>
      <c r="D72" s="5">
        <f>[1]VG_Movimiento_TSJ!$AF$14</f>
        <v>37</v>
      </c>
      <c r="E72" s="6">
        <f t="shared" si="6"/>
        <v>-0.19565217391304349</v>
      </c>
    </row>
    <row r="73" spans="2:10" ht="20.100000000000001" customHeight="1" thickBot="1" x14ac:dyDescent="0.25">
      <c r="B73" s="4" t="s">
        <v>46</v>
      </c>
      <c r="C73" s="5">
        <f>[1]VG_Movimiento_TSJ!$K$14</f>
        <v>15458</v>
      </c>
      <c r="D73" s="5">
        <f>[1]VG_Movimiento_TSJ!$AI$14</f>
        <v>15829</v>
      </c>
      <c r="E73" s="6">
        <f t="shared" si="6"/>
        <v>2.4000517531375339E-2</v>
      </c>
    </row>
    <row r="74" spans="2:10" ht="20.100000000000001" customHeight="1" thickBot="1" x14ac:dyDescent="0.25">
      <c r="B74" s="4" t="s">
        <v>47</v>
      </c>
      <c r="C74" s="5">
        <f>[1]VG_Movimiento_TSJ!$N$14</f>
        <v>4512</v>
      </c>
      <c r="D74" s="5">
        <f>[1]VG_Movimiento_TSJ!$AL$14</f>
        <v>4455</v>
      </c>
      <c r="E74" s="6">
        <f t="shared" si="6"/>
        <v>-1.2632978723404254E-2</v>
      </c>
    </row>
    <row r="75" spans="2:10" ht="20.100000000000001" customHeight="1" thickBot="1" x14ac:dyDescent="0.25">
      <c r="B75" s="4" t="s">
        <v>48</v>
      </c>
      <c r="C75" s="5">
        <f>[1]VG_Movimiento_TSJ!$Q$14</f>
        <v>1165</v>
      </c>
      <c r="D75" s="5">
        <f>[1]VG_Movimiento_TSJ!$AO$14</f>
        <v>1006</v>
      </c>
      <c r="E75" s="6">
        <f t="shared" si="6"/>
        <v>-0.13648068669527896</v>
      </c>
    </row>
    <row r="76" spans="2:10" ht="20.100000000000001" customHeight="1" thickBot="1" x14ac:dyDescent="0.25">
      <c r="B76" s="4" t="s">
        <v>49</v>
      </c>
      <c r="C76" s="5">
        <f>[1]VG_Movimiento_TSJ!$T$14</f>
        <v>0</v>
      </c>
      <c r="D76" s="5">
        <f>[1]VG_Movimiento_TSJ!$AR$14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[1]VG_Movimiento_TSJ!$W$14</f>
        <v>16</v>
      </c>
      <c r="D77" s="5">
        <f>[1]VG_Movimiento_TSJ!$AU$14</f>
        <v>22</v>
      </c>
      <c r="E77" s="6">
        <f t="shared" si="6"/>
        <v>0.375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[1]Penal_Terminacion_TSJ!$B$13</f>
        <v>1368</v>
      </c>
      <c r="D90" s="5">
        <f>[1]Penal_Terminacion_TSJ!$E$13</f>
        <v>1183</v>
      </c>
      <c r="E90" s="6">
        <f>IF(C90&gt;0,(D90-C90)/C90,"-")</f>
        <v>-0.13523391812865498</v>
      </c>
    </row>
    <row r="91" spans="2:5" ht="29.25" thickBot="1" x14ac:dyDescent="0.25">
      <c r="B91" s="4" t="s">
        <v>52</v>
      </c>
      <c r="C91" s="5">
        <f>[1]Penal_Terminacion_TSJ!$C$13</f>
        <v>874</v>
      </c>
      <c r="D91" s="5">
        <f>[1]Penal_Terminacion_TSJ!$F$13</f>
        <v>667</v>
      </c>
      <c r="E91" s="6">
        <f t="shared" ref="E91:E93" si="7">IF(C91&gt;0,(D91-C91)/C91,"-")</f>
        <v>-0.23684210526315788</v>
      </c>
    </row>
    <row r="92" spans="2:5" ht="29.25" customHeight="1" thickBot="1" x14ac:dyDescent="0.25">
      <c r="B92" s="4" t="s">
        <v>53</v>
      </c>
      <c r="C92" s="5">
        <f>[1]Penal_Terminacion_TSJ!$D$13</f>
        <v>1478</v>
      </c>
      <c r="D92" s="5">
        <f>[1]Penal_Terminacion_TSJ!$G$13</f>
        <v>1081</v>
      </c>
      <c r="E92" s="6">
        <f t="shared" si="7"/>
        <v>-0.26860622462787553</v>
      </c>
    </row>
    <row r="93" spans="2:5" ht="29.25" customHeight="1" thickBot="1" x14ac:dyDescent="0.25">
      <c r="B93" s="4" t="s">
        <v>54</v>
      </c>
      <c r="C93" s="6">
        <f>(C90+C91)/(C90+C91+C92)</f>
        <v>0.60268817204301073</v>
      </c>
      <c r="D93" s="6">
        <f>(D90+D91)/(D90+D91+D92)</f>
        <v>0.63118389628113269</v>
      </c>
      <c r="E93" s="6">
        <f t="shared" si="7"/>
        <v>4.7281041108748312E-2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[1]Penal_Enjuiciados_TSJ!$B$13</f>
        <v>3754</v>
      </c>
      <c r="D100" s="5">
        <f>[1]Penal_Enjuiciados_TSJ!$G$13</f>
        <v>2964</v>
      </c>
      <c r="E100" s="6">
        <f>IF(C100&gt;0,(D100-C100)/C100,"-")</f>
        <v>-0.21044219499200853</v>
      </c>
    </row>
    <row r="101" spans="2:5" ht="20.100000000000001" customHeight="1" thickBot="1" x14ac:dyDescent="0.25">
      <c r="B101" s="4" t="s">
        <v>41</v>
      </c>
      <c r="C101" s="5">
        <f>[1]Penal_Enjuiciados_TSJ!$C$13</f>
        <v>1530</v>
      </c>
      <c r="D101" s="5">
        <f>[1]Penal_Enjuiciados_TSJ!$H$13</f>
        <v>1295</v>
      </c>
      <c r="E101" s="6">
        <f t="shared" ref="E101:E105" si="8">IF(C101&gt;0,(D101-C101)/C101,"-")</f>
        <v>-0.15359477124183007</v>
      </c>
    </row>
    <row r="102" spans="2:5" ht="20.100000000000001" customHeight="1" thickBot="1" x14ac:dyDescent="0.25">
      <c r="B102" s="4" t="s">
        <v>42</v>
      </c>
      <c r="C102" s="5">
        <f>[1]Penal_Enjuiciados_TSJ!$D$13</f>
        <v>718</v>
      </c>
      <c r="D102" s="5">
        <f>[1]Penal_Enjuiciados_TSJ!$I$13</f>
        <v>560</v>
      </c>
      <c r="E102" s="6">
        <f t="shared" si="8"/>
        <v>-0.22005571030640669</v>
      </c>
    </row>
    <row r="103" spans="2:5" ht="20.100000000000001" customHeight="1" thickBot="1" x14ac:dyDescent="0.25">
      <c r="B103" s="4" t="s">
        <v>98</v>
      </c>
      <c r="C103" s="6">
        <f>(C101+C102)/C100</f>
        <v>0.59882791688865211</v>
      </c>
      <c r="D103" s="6">
        <f>(D101+D102)/D100</f>
        <v>0.62584345479082326</v>
      </c>
      <c r="E103" s="6">
        <f t="shared" si="8"/>
        <v>4.5114025482540253E-2</v>
      </c>
    </row>
    <row r="104" spans="2:5" ht="20.100000000000001" customHeight="1" thickBot="1" x14ac:dyDescent="0.25">
      <c r="B104" s="4" t="s">
        <v>39</v>
      </c>
      <c r="C104" s="6">
        <f>C101/([1]Penal_Enjuiciados_TSJ!$C$13+[1]Penal_Enjuiciados_TSJ!$E$13)</f>
        <v>0.59325319891430783</v>
      </c>
      <c r="D104" s="6">
        <f>D101/([1]Penal_Enjuiciados_TSJ!$H$13+[1]Penal_Enjuiciados_TSJ!$J$13)</f>
        <v>0.63047711781888993</v>
      </c>
      <c r="E104" s="6">
        <f t="shared" si="8"/>
        <v>6.2745416245043942E-2</v>
      </c>
    </row>
    <row r="105" spans="2:5" ht="20.100000000000001" customHeight="1" thickBot="1" x14ac:dyDescent="0.25">
      <c r="B105" s="4" t="s">
        <v>40</v>
      </c>
      <c r="C105" s="6">
        <f>C102/([1]Penal_Enjuiciados_TSJ!$D$13+[1]Penal_Enjuiciados_TSJ!$F$13)</f>
        <v>0.61106382978723406</v>
      </c>
      <c r="D105" s="6">
        <f>D102/([1]Penal_Enjuiciados_TSJ!$I$13+[1]Penal_Enjuiciados_TSJ!$K$13)</f>
        <v>0.61538461538461542</v>
      </c>
      <c r="E105" s="6">
        <f t="shared" si="8"/>
        <v>7.0709235054639248E-3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[1]Penal_Movimientos_TSJ!$B$13</f>
        <v>3985</v>
      </c>
      <c r="D112" s="5">
        <f>[1]Penal_Movimientos_TSJ!$E$13</f>
        <v>3374</v>
      </c>
      <c r="E112" s="6">
        <f>IF(C112&gt;0,(D112-C112)/C112,"-")</f>
        <v>-0.15332496863237138</v>
      </c>
    </row>
    <row r="113" spans="2:14" ht="15" thickBot="1" x14ac:dyDescent="0.25">
      <c r="B113" s="4" t="s">
        <v>56</v>
      </c>
      <c r="C113" s="5">
        <f>[1]Penal_Movimientos_TSJ!$C$13</f>
        <v>2255</v>
      </c>
      <c r="D113" s="5">
        <f>[1]Penal_Movimientos_TSJ!$F$13</f>
        <v>2150</v>
      </c>
      <c r="E113" s="6">
        <f t="shared" ref="E113:E114" si="9">IF(C113&gt;0,(D113-C113)/C113,"-")</f>
        <v>-4.6563192904656318E-2</v>
      </c>
    </row>
    <row r="114" spans="2:14" ht="15" thickBot="1" x14ac:dyDescent="0.25">
      <c r="B114" s="4" t="s">
        <v>57</v>
      </c>
      <c r="C114" s="5">
        <f>[1]Penal_Movimientos_TSJ!$D$13</f>
        <v>1730</v>
      </c>
      <c r="D114" s="5">
        <f>[1]Penal_Movimientos_TSJ!$G$13</f>
        <v>1224</v>
      </c>
      <c r="E114" s="6">
        <f t="shared" si="9"/>
        <v>-0.292485549132948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Instancia_TSJ'!$B$13</f>
        <v>24</v>
      </c>
      <c r="D128" s="10">
        <f>'[1]AP_Terminacion_1ª Instancia_TSJ'!$H$13</f>
        <v>5</v>
      </c>
      <c r="E128" s="10">
        <f>'[1]AP_Terminacion_1ª Instancia_TSJ'!$N$13</f>
        <v>6</v>
      </c>
      <c r="F128" s="10">
        <f>'[1]AP_Terminacion_1ª Instancia_TSJ'!$T$13</f>
        <v>35</v>
      </c>
      <c r="G128" s="10">
        <f>'[1]AP_Terminacion_1ª Instancia_TSJ'!$Z$13</f>
        <v>23</v>
      </c>
      <c r="H128" s="10">
        <f>'[1]AP_Terminacion_1ª Instancia_TSJ'!$AF$13</f>
        <v>9</v>
      </c>
      <c r="I128" s="10">
        <f>'[1]AP_Terminacion_1ª Instancia_TSJ'!$AL$13</f>
        <v>6</v>
      </c>
      <c r="J128" s="10">
        <f>'[1]AP_Terminacion_1ª Instancia_TSJ'!$AR$13</f>
        <v>38</v>
      </c>
      <c r="K128" s="6">
        <f>IF(C128=0,"-",(G128-C128)/C128)</f>
        <v>-4.1666666666666664E-2</v>
      </c>
      <c r="L128" s="6">
        <f t="shared" ref="L128:N133" si="10">IF(D128=0,"-",(H128-D128)/D128)</f>
        <v>0.8</v>
      </c>
      <c r="M128" s="6">
        <f t="shared" si="10"/>
        <v>0</v>
      </c>
      <c r="N128" s="6">
        <f t="shared" si="10"/>
        <v>8.5714285714285715E-2</v>
      </c>
    </row>
    <row r="129" spans="2:14" ht="15" thickBot="1" x14ac:dyDescent="0.25">
      <c r="B129" s="4" t="s">
        <v>64</v>
      </c>
      <c r="C129" s="10">
        <f>'[1]AP_Terminacion_1ª Instancia_TSJ'!$C$13</f>
        <v>12</v>
      </c>
      <c r="D129" s="10">
        <f>'[1]AP_Terminacion_1ª Instancia_TSJ'!$I$13</f>
        <v>1</v>
      </c>
      <c r="E129" s="10">
        <f>'[1]AP_Terminacion_1ª Instancia_TSJ'!$O$13</f>
        <v>0</v>
      </c>
      <c r="F129" s="10">
        <f>'[1]AP_Terminacion_1ª Instancia_TSJ'!$U$13</f>
        <v>13</v>
      </c>
      <c r="G129" s="10">
        <f>'[1]AP_Terminacion_1ª Instancia_TSJ'!$AA$13</f>
        <v>14</v>
      </c>
      <c r="H129" s="10">
        <f>'[1]AP_Terminacion_1ª Instancia_TSJ'!$AG$13</f>
        <v>0</v>
      </c>
      <c r="I129" s="10">
        <f>'[1]AP_Terminacion_1ª Instancia_TSJ'!$AM$13</f>
        <v>0</v>
      </c>
      <c r="J129" s="10">
        <f>'[1]AP_Terminacion_1ª Instancia_TSJ'!$AS$13</f>
        <v>14</v>
      </c>
      <c r="K129" s="6">
        <f t="shared" ref="K129:K133" si="11">IF(C129=0,"-",(G129-C129)/C129)</f>
        <v>0.16666666666666666</v>
      </c>
      <c r="L129" s="6">
        <f t="shared" si="10"/>
        <v>-1</v>
      </c>
      <c r="M129" s="6" t="str">
        <f t="shared" si="10"/>
        <v>-</v>
      </c>
      <c r="N129" s="6">
        <f t="shared" si="10"/>
        <v>7.6923076923076927E-2</v>
      </c>
    </row>
    <row r="130" spans="2:14" ht="15" thickBot="1" x14ac:dyDescent="0.25">
      <c r="B130" s="4" t="s">
        <v>65</v>
      </c>
      <c r="C130" s="10">
        <f>'[1]AP_Terminacion_1ª Instancia_TSJ'!$D$13</f>
        <v>0</v>
      </c>
      <c r="D130" s="10">
        <f>'[1]AP_Terminacion_1ª Instancia_TSJ'!$J$13</f>
        <v>0</v>
      </c>
      <c r="E130" s="10">
        <f>'[1]AP_Terminacion_1ª Instancia_TSJ'!$P$13</f>
        <v>0</v>
      </c>
      <c r="F130" s="10">
        <f>'[1]AP_Terminacion_1ª Instancia_TSJ'!$V$13</f>
        <v>0</v>
      </c>
      <c r="G130" s="10">
        <f>'[1]AP_Terminacion_1ª Instancia_TSJ'!$AB$13</f>
        <v>0</v>
      </c>
      <c r="H130" s="10">
        <f>'[1]AP_Terminacion_1ª Instancia_TSJ'!$AH$13</f>
        <v>0</v>
      </c>
      <c r="I130" s="10">
        <f>'[1]AP_Terminacion_1ª Instancia_TSJ'!$AN$13</f>
        <v>0</v>
      </c>
      <c r="J130" s="10">
        <f>'[1]AP_Terminacion_1ª Instancia_TSJ'!$AT$13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Instancia_TSJ'!$E$13</f>
        <v>0</v>
      </c>
      <c r="D131" s="10">
        <f>'[1]AP_Terminacion_1ª Instancia_TSJ'!$K$13</f>
        <v>0</v>
      </c>
      <c r="E131" s="10">
        <f>'[1]AP_Terminacion_1ª Instancia_TSJ'!$Q$13</f>
        <v>0</v>
      </c>
      <c r="F131" s="10">
        <f>'[1]AP_Terminacion_1ª Instancia_TSJ'!$W$13</f>
        <v>0</v>
      </c>
      <c r="G131" s="10">
        <f>'[1]AP_Terminacion_1ª Instancia_TSJ'!$AC$13</f>
        <v>0</v>
      </c>
      <c r="H131" s="10">
        <f>'[1]AP_Terminacion_1ª Instancia_TSJ'!$AI$13</f>
        <v>0</v>
      </c>
      <c r="I131" s="10">
        <f>'[1]AP_Terminacion_1ª Instancia_TSJ'!$AO$13</f>
        <v>0</v>
      </c>
      <c r="J131" s="10">
        <f>'[1]AP_Terminacion_1ª Instancia_TSJ'!$AU$13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Instancia_TSJ'!$F$13</f>
        <v>1</v>
      </c>
      <c r="D132" s="10">
        <f>'[1]AP_Terminacion_1ª Instancia_TSJ'!$L$13</f>
        <v>0</v>
      </c>
      <c r="E132" s="10">
        <f>'[1]AP_Terminacion_1ª Instancia_TSJ'!$R$13</f>
        <v>0</v>
      </c>
      <c r="F132" s="10">
        <f>'[1]AP_Terminacion_1ª Instancia_TSJ'!$X$13</f>
        <v>1</v>
      </c>
      <c r="G132" s="10">
        <f>'[1]AP_Terminacion_1ª Instancia_TSJ'!$AD$13</f>
        <v>1</v>
      </c>
      <c r="H132" s="10">
        <f>'[1]AP_Terminacion_1ª Instancia_TSJ'!$AJ$13</f>
        <v>0</v>
      </c>
      <c r="I132" s="10">
        <f>'[1]AP_Terminacion_1ª Instancia_TSJ'!$AP$13</f>
        <v>0</v>
      </c>
      <c r="J132" s="10">
        <f>'[1]AP_Terminacion_1ª Instancia_TSJ'!$AV$13</f>
        <v>1</v>
      </c>
      <c r="K132" s="6">
        <f t="shared" si="11"/>
        <v>0</v>
      </c>
      <c r="L132" s="6" t="str">
        <f t="shared" si="10"/>
        <v>-</v>
      </c>
      <c r="M132" s="6" t="str">
        <f t="shared" si="10"/>
        <v>-</v>
      </c>
      <c r="N132" s="6">
        <f t="shared" si="10"/>
        <v>0</v>
      </c>
    </row>
    <row r="133" spans="2:14" ht="15" thickBot="1" x14ac:dyDescent="0.25">
      <c r="B133" s="4" t="s">
        <v>68</v>
      </c>
      <c r="C133" s="10">
        <f>'[1]AP_Terminacion_1ª Instancia_TSJ'!$G$13</f>
        <v>37</v>
      </c>
      <c r="D133" s="10">
        <f>'[1]AP_Terminacion_1ª Instancia_TSJ'!$M$13</f>
        <v>6</v>
      </c>
      <c r="E133" s="10">
        <f>'[1]AP_Terminacion_1ª Instancia_TSJ'!$S$13</f>
        <v>6</v>
      </c>
      <c r="F133" s="10">
        <f>'[1]AP_Terminacion_1ª Instancia_TSJ'!$Y$13</f>
        <v>49</v>
      </c>
      <c r="G133" s="10">
        <f>'[1]AP_Terminacion_1ª Instancia_TSJ'!$AE$13</f>
        <v>38</v>
      </c>
      <c r="H133" s="10">
        <f>'[1]AP_Terminacion_1ª Instancia_TSJ'!$AK$13</f>
        <v>9</v>
      </c>
      <c r="I133" s="10">
        <f>'[1]AP_Terminacion_1ª Instancia_TSJ'!$AQ$13</f>
        <v>6</v>
      </c>
      <c r="J133" s="10">
        <f>'[1]AP_Terminacion_1ª Instancia_TSJ'!$AW$13</f>
        <v>53</v>
      </c>
      <c r="K133" s="6">
        <f t="shared" si="11"/>
        <v>2.7027027027027029E-2</v>
      </c>
      <c r="L133" s="6">
        <f t="shared" si="10"/>
        <v>0.5</v>
      </c>
      <c r="M133" s="6">
        <f t="shared" si="10"/>
        <v>0</v>
      </c>
      <c r="N133" s="6">
        <f t="shared" si="10"/>
        <v>8.1632653061224483E-2</v>
      </c>
    </row>
    <row r="134" spans="2:14" ht="15" thickBot="1" x14ac:dyDescent="0.25">
      <c r="B134" s="4" t="s">
        <v>36</v>
      </c>
      <c r="C134" s="6">
        <f>IF(C128=0,"-",C128/(C128+C129))</f>
        <v>0.66666666666666663</v>
      </c>
      <c r="D134" s="6">
        <f>IF(D128=0,"-",D128/(D128+D129))</f>
        <v>0.83333333333333337</v>
      </c>
      <c r="E134" s="6">
        <f t="shared" ref="E134:J134" si="12">IF(E128=0,"-",E128/(E128+E129))</f>
        <v>1</v>
      </c>
      <c r="F134" s="6">
        <f t="shared" si="12"/>
        <v>0.72916666666666663</v>
      </c>
      <c r="G134" s="6">
        <f t="shared" si="12"/>
        <v>0.6216216216216216</v>
      </c>
      <c r="H134" s="6">
        <f t="shared" si="12"/>
        <v>1</v>
      </c>
      <c r="I134" s="6">
        <f t="shared" si="12"/>
        <v>1</v>
      </c>
      <c r="J134" s="6">
        <f t="shared" si="12"/>
        <v>0.73076923076923073</v>
      </c>
      <c r="K134" s="6">
        <f>IF(OR(C134="-",G134="-"),"-",(G134-C134)/C134)</f>
        <v>-6.7567567567567544E-2</v>
      </c>
      <c r="L134" s="6">
        <f t="shared" ref="L134:N135" si="13">IF(OR(D134="-",H134="-"),"-",(H134-D134)/D134)</f>
        <v>0.19999999999999996</v>
      </c>
      <c r="M134" s="6">
        <f t="shared" si="13"/>
        <v>0</v>
      </c>
      <c r="N134" s="6">
        <f t="shared" si="13"/>
        <v>2.19780219780219E-3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'[1]AP-Terminacion-Recursos_TSJ'!$B$13</f>
        <v>30</v>
      </c>
      <c r="D143" s="10">
        <f>'[1]AP-Terminacion-Recursos_TSJ'!$C$13</f>
        <v>0</v>
      </c>
      <c r="E143" s="10">
        <f>'[1]AP-Terminacion-Recursos_TSJ'!$D$13</f>
        <v>3</v>
      </c>
      <c r="F143" s="10">
        <f>'[1]AP-Terminacion-Recursos_TSJ'!$E$13</f>
        <v>33</v>
      </c>
      <c r="G143" s="10">
        <f>'[1]AP-Terminacion-Recursos_TSJ'!$Z$13</f>
        <v>41</v>
      </c>
      <c r="H143" s="10">
        <f>'[1]AP-Terminacion-Recursos_TSJ'!$AA$13</f>
        <v>0</v>
      </c>
      <c r="I143" s="10">
        <f>'[1]AP-Terminacion-Recursos_TSJ'!$AB$13</f>
        <v>3</v>
      </c>
      <c r="J143" s="10">
        <f>'[1]AP-Terminacion-Recursos_TSJ'!$AC$13</f>
        <v>44</v>
      </c>
      <c r="K143" s="6">
        <f>IF(C143=0,"-",(G143-C143)/C143)</f>
        <v>0.36666666666666664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0.33333333333333331</v>
      </c>
    </row>
    <row r="144" spans="2:14" ht="15" thickBot="1" x14ac:dyDescent="0.25">
      <c r="B144" s="4" t="s">
        <v>72</v>
      </c>
      <c r="C144" s="10">
        <f>'[1]AP-Terminacion-Recursos_TSJ'!$F$13</f>
        <v>101</v>
      </c>
      <c r="D144" s="10">
        <f>'[1]AP-Terminacion-Recursos_TSJ'!$G$13</f>
        <v>0</v>
      </c>
      <c r="E144" s="10">
        <f>'[1]AP-Terminacion-Recursos_TSJ'!$H$13</f>
        <v>34</v>
      </c>
      <c r="F144" s="10">
        <f>'[1]AP-Terminacion-Recursos_TSJ'!$I$13</f>
        <v>135</v>
      </c>
      <c r="G144" s="10">
        <f>'[1]AP-Terminacion-Recursos_TSJ'!$AD$13</f>
        <v>55</v>
      </c>
      <c r="H144" s="10">
        <f>'[1]AP-Terminacion-Recursos_TSJ'!$AE$13</f>
        <v>0</v>
      </c>
      <c r="I144" s="10">
        <f>'[1]AP-Terminacion-Recursos_TSJ'!$AF$13</f>
        <v>24</v>
      </c>
      <c r="J144" s="10">
        <f>'[1]AP-Terminacion-Recursos_TSJ'!$AG$13</f>
        <v>79</v>
      </c>
      <c r="K144" s="6">
        <f t="shared" ref="K144:K147" si="16">IF(C144=0,"-",(G144-C144)/C144)</f>
        <v>-0.45544554455445546</v>
      </c>
      <c r="L144" s="6" t="str">
        <f t="shared" si="15"/>
        <v>-</v>
      </c>
      <c r="M144" s="6">
        <f t="shared" si="15"/>
        <v>-0.29411764705882354</v>
      </c>
      <c r="N144" s="6">
        <f t="shared" si="15"/>
        <v>-0.4148148148148148</v>
      </c>
    </row>
    <row r="145" spans="2:14" ht="15" thickBot="1" x14ac:dyDescent="0.25">
      <c r="B145" s="4" t="s">
        <v>73</v>
      </c>
      <c r="C145" s="10">
        <f>'[1]AP-Terminacion-Recursos_TSJ'!$J$13</f>
        <v>775</v>
      </c>
      <c r="D145" s="10">
        <f>'[1]AP-Terminacion-Recursos_TSJ'!$K$13</f>
        <v>0</v>
      </c>
      <c r="E145" s="10">
        <f>'[1]AP-Terminacion-Recursos_TSJ'!$L$13</f>
        <v>82</v>
      </c>
      <c r="F145" s="10">
        <f>'[1]AP-Terminacion-Recursos_TSJ'!$M$13</f>
        <v>857</v>
      </c>
      <c r="G145" s="10">
        <f>'[1]AP-Terminacion-Recursos_TSJ'!$AH$13</f>
        <v>643</v>
      </c>
      <c r="H145" s="10">
        <f>'[1]AP-Terminacion-Recursos_TSJ'!$AI$13</f>
        <v>0</v>
      </c>
      <c r="I145" s="10">
        <f>'[1]AP-Terminacion-Recursos_TSJ'!$AJ$13</f>
        <v>58</v>
      </c>
      <c r="J145" s="10">
        <f>'[1]AP-Terminacion-Recursos_TSJ'!$AK$13</f>
        <v>701</v>
      </c>
      <c r="K145" s="6">
        <f t="shared" si="16"/>
        <v>-0.17032258064516129</v>
      </c>
      <c r="L145" s="6" t="str">
        <f t="shared" si="15"/>
        <v>-</v>
      </c>
      <c r="M145" s="6">
        <f t="shared" si="15"/>
        <v>-0.29268292682926828</v>
      </c>
      <c r="N145" s="6">
        <f t="shared" si="15"/>
        <v>-0.18203033838973162</v>
      </c>
    </row>
    <row r="146" spans="2:14" ht="15" thickBot="1" x14ac:dyDescent="0.25">
      <c r="B146" s="4" t="s">
        <v>74</v>
      </c>
      <c r="C146" s="10">
        <f>'[1]AP-Terminacion-Recursos_TSJ'!$N$13</f>
        <v>137</v>
      </c>
      <c r="D146" s="10">
        <f>'[1]AP-Terminacion-Recursos_TSJ'!$O$13</f>
        <v>0</v>
      </c>
      <c r="E146" s="10">
        <f>'[1]AP-Terminacion-Recursos_TSJ'!$P$13</f>
        <v>25</v>
      </c>
      <c r="F146" s="10">
        <f>'[1]AP-Terminacion-Recursos_TSJ'!$Q$13</f>
        <v>162</v>
      </c>
      <c r="G146" s="10">
        <f>'[1]AP-Terminacion-Recursos_TSJ'!$AL$13</f>
        <v>85</v>
      </c>
      <c r="H146" s="10">
        <f>'[1]AP-Terminacion-Recursos_TSJ'!$AM$13</f>
        <v>0</v>
      </c>
      <c r="I146" s="10">
        <f>'[1]AP-Terminacion-Recursos_TSJ'!$AN$13</f>
        <v>34</v>
      </c>
      <c r="J146" s="10">
        <f>'[1]AP-Terminacion-Recursos_TSJ'!$AO$13</f>
        <v>119</v>
      </c>
      <c r="K146" s="6">
        <f t="shared" si="16"/>
        <v>-0.37956204379562042</v>
      </c>
      <c r="L146" s="6" t="str">
        <f t="shared" si="15"/>
        <v>-</v>
      </c>
      <c r="M146" s="6">
        <f t="shared" si="15"/>
        <v>0.36</v>
      </c>
      <c r="N146" s="6">
        <f t="shared" si="15"/>
        <v>-0.26543209876543211</v>
      </c>
    </row>
    <row r="147" spans="2:14" ht="15" thickBot="1" x14ac:dyDescent="0.25">
      <c r="B147" s="4" t="s">
        <v>75</v>
      </c>
      <c r="C147" s="10">
        <f>'[1]AP-Terminacion-Recursos_TSJ'!$R$13</f>
        <v>7</v>
      </c>
      <c r="D147" s="10">
        <f>'[1]AP-Terminacion-Recursos_TSJ'!$S$13</f>
        <v>0</v>
      </c>
      <c r="E147" s="10">
        <f>'[1]AP-Terminacion-Recursos_TSJ'!$T$13</f>
        <v>0</v>
      </c>
      <c r="F147" s="10">
        <f>'[1]AP-Terminacion-Recursos_TSJ'!$U$13</f>
        <v>7</v>
      </c>
      <c r="G147" s="10">
        <f>'[1]AP-Terminacion-Recursos_TSJ'!$AP$13</f>
        <v>5</v>
      </c>
      <c r="H147" s="10">
        <f>'[1]AP-Terminacion-Recursos_TSJ'!$AQ$13</f>
        <v>0</v>
      </c>
      <c r="I147" s="10">
        <f>'[1]AP-Terminacion-Recursos_TSJ'!$AR$13</f>
        <v>0</v>
      </c>
      <c r="J147" s="10">
        <f>'[1]AP-Terminacion-Recursos_TSJ'!$AS$13</f>
        <v>5</v>
      </c>
      <c r="K147" s="6">
        <f t="shared" si="16"/>
        <v>-0.2857142857142857</v>
      </c>
      <c r="L147" s="6" t="str">
        <f t="shared" si="15"/>
        <v>-</v>
      </c>
      <c r="M147" s="6" t="str">
        <f t="shared" si="15"/>
        <v>-</v>
      </c>
      <c r="N147" s="6">
        <f t="shared" si="15"/>
        <v>-0.2857142857142857</v>
      </c>
    </row>
    <row r="148" spans="2:14" ht="15" thickBot="1" x14ac:dyDescent="0.25">
      <c r="B148" s="7" t="s">
        <v>68</v>
      </c>
      <c r="C148" s="10">
        <f>'[1]AP-Terminacion-Recursos_TSJ'!$V$13</f>
        <v>1050</v>
      </c>
      <c r="D148" s="10">
        <f>'[1]AP-Terminacion-Recursos_TSJ'!$W$13</f>
        <v>0</v>
      </c>
      <c r="E148" s="10">
        <f>'[1]AP-Terminacion-Recursos_TSJ'!$X$13</f>
        <v>144</v>
      </c>
      <c r="F148" s="10">
        <f>'[1]AP-Terminacion-Recursos_TSJ'!$Y$13</f>
        <v>1194</v>
      </c>
      <c r="G148" s="10">
        <f>'[1]AP-Terminacion-Recursos_TSJ'!$AT$13</f>
        <v>829</v>
      </c>
      <c r="H148" s="10">
        <f>'[1]AP-Terminacion-Recursos_TSJ'!$AU$13</f>
        <v>0</v>
      </c>
      <c r="I148" s="10">
        <f>'[1]AP-Terminacion-Recursos_TSJ'!$AV$13</f>
        <v>119</v>
      </c>
      <c r="J148" s="10">
        <f>'[1]AP-Terminacion-Recursos_TSJ'!$AW$13</f>
        <v>948</v>
      </c>
      <c r="K148" s="6">
        <f t="shared" ref="K148" si="17">IF(C148=0,"-",(G148-C148)/C148)</f>
        <v>-0.21047619047619048</v>
      </c>
      <c r="L148" s="6" t="str">
        <f t="shared" ref="L148" si="18">IF(D148=0,"-",(H148-D148)/D148)</f>
        <v>-</v>
      </c>
      <c r="M148" s="6">
        <f t="shared" ref="M148" si="19">IF(E148=0,"-",(I148-E148)/E148)</f>
        <v>-0.1736111111111111</v>
      </c>
      <c r="N148" s="6">
        <f t="shared" ref="N148" si="20">IF(F148=0,"-",(J148-F148)/F148)</f>
        <v>-0.20603015075376885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3.7267080745341616E-2</v>
      </c>
      <c r="D149" s="6" t="str">
        <f t="shared" si="21"/>
        <v>-</v>
      </c>
      <c r="E149" s="6">
        <f t="shared" si="21"/>
        <v>3.5294117647058823E-2</v>
      </c>
      <c r="F149" s="6">
        <f t="shared" si="21"/>
        <v>3.707865168539326E-2</v>
      </c>
      <c r="G149" s="6">
        <f t="shared" si="21"/>
        <v>5.9941520467836254E-2</v>
      </c>
      <c r="H149" s="6" t="str">
        <f t="shared" si="21"/>
        <v>-</v>
      </c>
      <c r="I149" s="6">
        <f t="shared" si="21"/>
        <v>4.9180327868852458E-2</v>
      </c>
      <c r="J149" s="6">
        <f t="shared" si="21"/>
        <v>5.9060402684563758E-2</v>
      </c>
      <c r="K149" s="6">
        <f>IF(OR(C149="-",G149="-"),"-",(G149-C149)/C149)</f>
        <v>0.60843079922027277</v>
      </c>
      <c r="L149" s="6" t="str">
        <f t="shared" ref="L149:N150" si="22">IF(OR(D149="-",H149="-"),"-",(H149-D149)/D149)</f>
        <v>-</v>
      </c>
      <c r="M149" s="6">
        <f t="shared" si="22"/>
        <v>0.39344262295081966</v>
      </c>
      <c r="N149" s="6">
        <f t="shared" si="22"/>
        <v>0.59284116331096193</v>
      </c>
    </row>
    <row r="150" spans="2:14" ht="29.25" thickBot="1" x14ac:dyDescent="0.25">
      <c r="B150" s="7" t="s">
        <v>77</v>
      </c>
      <c r="C150" s="6">
        <f t="shared" si="21"/>
        <v>0.42436974789915966</v>
      </c>
      <c r="D150" s="6" t="str">
        <f t="shared" si="21"/>
        <v>-</v>
      </c>
      <c r="E150" s="6">
        <f t="shared" si="21"/>
        <v>0.57627118644067798</v>
      </c>
      <c r="F150" s="6">
        <f t="shared" si="21"/>
        <v>0.45454545454545453</v>
      </c>
      <c r="G150" s="6">
        <f t="shared" si="21"/>
        <v>0.39285714285714285</v>
      </c>
      <c r="H150" s="6" t="str">
        <f t="shared" si="21"/>
        <v>-</v>
      </c>
      <c r="I150" s="6">
        <f t="shared" si="21"/>
        <v>0.41379310344827586</v>
      </c>
      <c r="J150" s="6">
        <f t="shared" si="21"/>
        <v>0.39898989898989901</v>
      </c>
      <c r="K150" s="6">
        <f>IF(OR(C150="-",G150="-"),"-",(G150-C150)/C150)</f>
        <v>-7.4257425742574254E-2</v>
      </c>
      <c r="L150" s="6" t="str">
        <f t="shared" si="22"/>
        <v>-</v>
      </c>
      <c r="M150" s="6">
        <f t="shared" si="22"/>
        <v>-0.28194726166328604</v>
      </c>
      <c r="N150" s="6">
        <f t="shared" si="22"/>
        <v>-0.12222222222222216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[1]AP_Apelaciones!$B$13</f>
        <v>911</v>
      </c>
      <c r="D157" s="19">
        <f>[1]AP_Apelaciones!$E$13</f>
        <v>724</v>
      </c>
      <c r="E157" s="18">
        <f>IF(C157=0,"-",(D157-C157)/C157)</f>
        <v>-0.2052689352360044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[1]AP_Apelaciones!$C$13</f>
        <v>126</v>
      </c>
      <c r="D158" s="19">
        <f>[1]AP_Apelaciones!$F$13</f>
        <v>95</v>
      </c>
      <c r="E158" s="18">
        <f t="shared" ref="E158:E159" si="23">IF(C158=0,"-",(D158-C158)/C158)</f>
        <v>-0.24603174603174602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[1]AP_Apelaciones!$D$13</f>
        <v>12</v>
      </c>
      <c r="D159" s="19">
        <f>[1]AP_Apelaciones!$G$13</f>
        <v>8</v>
      </c>
      <c r="E159" s="18">
        <f t="shared" si="23"/>
        <v>-0.33333333333333331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0.86844613918017155</v>
      </c>
      <c r="D160" s="18">
        <f>IF(D157=0,"-",D157/(D157+D158+D159))</f>
        <v>0.87545344619105203</v>
      </c>
      <c r="E160" s="18">
        <f>IF(OR(C160="-",D160="-"),"-",(D160-C160)/C160)</f>
        <v>8.0687871069304341E-3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[1]AP_Enjuiciados_TSJ!$B$13</f>
        <v>48</v>
      </c>
      <c r="D166" s="5">
        <f>[1]AP_Enjuiciados_TSJ!$G$13</f>
        <v>52</v>
      </c>
      <c r="E166" s="6">
        <f>IF(C166=0,"-",(D166-C166)/C166)</f>
        <v>8.3333333333333329E-2</v>
      </c>
    </row>
    <row r="167" spans="2:14" ht="20.100000000000001" customHeight="1" thickBot="1" x14ac:dyDescent="0.25">
      <c r="B167" s="4" t="s">
        <v>41</v>
      </c>
      <c r="C167" s="5">
        <f>[1]AP_Enjuiciados_TSJ!$C$13</f>
        <v>24</v>
      </c>
      <c r="D167" s="5">
        <f>[1]AP_Enjuiciados_TSJ!$H$13</f>
        <v>29</v>
      </c>
      <c r="E167" s="6">
        <f t="shared" ref="E167:E168" si="24">IF(C167=0,"-",(D167-C167)/C167)</f>
        <v>0.20833333333333334</v>
      </c>
    </row>
    <row r="168" spans="2:14" ht="20.100000000000001" customHeight="1" thickBot="1" x14ac:dyDescent="0.25">
      <c r="B168" s="4" t="s">
        <v>42</v>
      </c>
      <c r="C168" s="5">
        <f>[1]AP_Enjuiciados_TSJ!$D$13</f>
        <v>11</v>
      </c>
      <c r="D168" s="5">
        <f>[1]AP_Enjuiciados_TSJ!$I$13</f>
        <v>9</v>
      </c>
      <c r="E168" s="6">
        <f t="shared" si="24"/>
        <v>-0.18181818181818182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0.72916666666666663</v>
      </c>
      <c r="D169" s="6">
        <f>IF(D166=0,"-",(D167+D168)/D166)</f>
        <v>0.73076923076923073</v>
      </c>
      <c r="E169" s="6">
        <f t="shared" ref="E169:E171" si="25">IF(OR(C169="-",D169="-"),"-",(D169-C169)/C169)</f>
        <v>2.19780219780219E-3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IF(C167=0,"-",C167/(C167+[1]AP_Enjuiciados_TSJ!$E$13))</f>
        <v>0.75</v>
      </c>
      <c r="D170" s="6">
        <f>IF(D167=0,"-",D167/(D167+[1]AP_Enjuiciados_TSJ!$J$13))</f>
        <v>0.74358974358974361</v>
      </c>
      <c r="E170" s="6">
        <f t="shared" si="25"/>
        <v>-8.5470085470085166E-3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IF(C168=0,"-",C168/(C168+[1]AP_Enjuiciados_TSJ!$F$13))</f>
        <v>0.6875</v>
      </c>
      <c r="D171" s="6">
        <f>IF(D168=0,"-",D168/(D168+[1]AP_Enjuiciados_TSJ!$K$13))</f>
        <v>0.69230769230769229</v>
      </c>
      <c r="E171" s="6">
        <f t="shared" si="25"/>
        <v>6.9930069930069678E-3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[1]AP_1ªIns_TSJ!$B$13</f>
        <v>59</v>
      </c>
      <c r="D178" s="5">
        <f>[1]AP_1ªIns_TSJ!$F$13</f>
        <v>46</v>
      </c>
      <c r="E178" s="6">
        <f>IF(C178=0,"-",(D178-C178)/C178)</f>
        <v>-0.22033898305084745</v>
      </c>
      <c r="H178" s="13"/>
    </row>
    <row r="179" spans="2:8" ht="15" thickBot="1" x14ac:dyDescent="0.25">
      <c r="B179" s="4" t="s">
        <v>43</v>
      </c>
      <c r="C179" s="5">
        <f>[1]AP_1ªIns_TSJ!$C$13</f>
        <v>46</v>
      </c>
      <c r="D179" s="5">
        <f>[1]AP_1ªIns_TSJ!$G$13</f>
        <v>27</v>
      </c>
      <c r="E179" s="6">
        <f t="shared" ref="E179:E185" si="26">IF(C179=0,"-",(D179-C179)/C179)</f>
        <v>-0.41304347826086957</v>
      </c>
      <c r="H179" s="13"/>
    </row>
    <row r="180" spans="2:8" ht="15" thickBot="1" x14ac:dyDescent="0.25">
      <c r="B180" s="4" t="s">
        <v>47</v>
      </c>
      <c r="C180" s="5">
        <f>[1]AP_1ªIns_TSJ!$D$13</f>
        <v>7</v>
      </c>
      <c r="D180" s="5">
        <f>[1]AP_1ªIns_TSJ!$H$13</f>
        <v>12</v>
      </c>
      <c r="E180" s="6">
        <f t="shared" si="26"/>
        <v>0.7142857142857143</v>
      </c>
      <c r="H180" s="13"/>
    </row>
    <row r="181" spans="2:8" ht="15" thickBot="1" x14ac:dyDescent="0.25">
      <c r="B181" s="4" t="s">
        <v>78</v>
      </c>
      <c r="C181" s="5">
        <f>[1]AP_1ªIns_TSJ!$E$13</f>
        <v>6</v>
      </c>
      <c r="D181" s="5">
        <f>[1]AP_1ªIns_TSJ!$I$13</f>
        <v>7</v>
      </c>
      <c r="E181" s="6">
        <f t="shared" si="26"/>
        <v>0.16666666666666666</v>
      </c>
      <c r="H181" s="13"/>
    </row>
    <row r="182" spans="2:8" ht="15" thickBot="1" x14ac:dyDescent="0.25">
      <c r="B182" s="15" t="s">
        <v>79</v>
      </c>
      <c r="C182" s="5">
        <f>[1]AP_Recursos_TSJ!$B$13</f>
        <v>1209</v>
      </c>
      <c r="D182" s="5">
        <f>[1]AP_Recursos_TSJ!$F$13</f>
        <v>889</v>
      </c>
      <c r="E182" s="6">
        <f t="shared" si="26"/>
        <v>-0.26468155500413565</v>
      </c>
      <c r="H182" s="13"/>
    </row>
    <row r="183" spans="2:8" ht="15" thickBot="1" x14ac:dyDescent="0.25">
      <c r="B183" s="4" t="s">
        <v>47</v>
      </c>
      <c r="C183" s="5">
        <f>[1]AP_Recursos_TSJ!$C$13</f>
        <v>1097</v>
      </c>
      <c r="D183" s="5">
        <f>[1]AP_Recursos_TSJ!$G$13</f>
        <v>771</v>
      </c>
      <c r="E183" s="6">
        <f t="shared" si="26"/>
        <v>-0.29717411121239745</v>
      </c>
      <c r="H183" s="13"/>
    </row>
    <row r="184" spans="2:8" ht="15" thickBot="1" x14ac:dyDescent="0.25">
      <c r="B184" s="4" t="s">
        <v>70</v>
      </c>
      <c r="C184" s="5">
        <f>[1]AP_Recursos_TSJ!$D$13</f>
        <v>0</v>
      </c>
      <c r="D184" s="5">
        <f>[1]AP_Recursos_TSJ!$H$13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[1]AP_Recursos_TSJ!$E$13</f>
        <v>112</v>
      </c>
      <c r="D185" s="5">
        <f>[1]AP_Recursos_TSJ!$I$13</f>
        <v>118</v>
      </c>
      <c r="E185" s="6">
        <f t="shared" si="26"/>
        <v>5.3571428571428568E-2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[1]Menores_Sentencia_TSJ!$B$13</f>
        <v>37</v>
      </c>
      <c r="D197" s="5">
        <f>[1]Menores_Sentencia_TSJ!$F$13</f>
        <v>37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f>[1]Menores_Sentencia_TSJ!$C$13</f>
        <v>0</v>
      </c>
      <c r="D198" s="5">
        <f>[1]Menores_Sentencia_TSJ!$G$13</f>
        <v>4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[1]Menores_Sentencia_TSJ!$D$13</f>
        <v>37</v>
      </c>
      <c r="D199" s="5">
        <f>[1]Menores_Sentencia_TSJ!$H$13</f>
        <v>41</v>
      </c>
      <c r="E199" s="6">
        <f t="shared" si="27"/>
        <v>0.10810810810810811</v>
      </c>
    </row>
    <row r="200" spans="2:5" ht="15" thickBot="1" x14ac:dyDescent="0.25">
      <c r="B200" s="4" t="s">
        <v>85</v>
      </c>
      <c r="C200" s="5">
        <f>[1]Menores_Sentencia_TSJ!$E$13</f>
        <v>31</v>
      </c>
      <c r="D200" s="5">
        <f>[1]Menores_Sentencia_TSJ!$I$13</f>
        <v>31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[1]Menores_Enjuiciados_TSJ!$B$13</f>
        <v>37</v>
      </c>
      <c r="D208" s="5">
        <f>[1]Menores_Enjuiciados_TSJ!$H$13</f>
        <v>36</v>
      </c>
      <c r="E208" s="6">
        <f t="shared" si="28"/>
        <v>-2.7027027027027029E-2</v>
      </c>
    </row>
    <row r="209" spans="2:5" ht="20.100000000000001" customHeight="1" thickBot="1" x14ac:dyDescent="0.25">
      <c r="B209" s="17" t="s">
        <v>86</v>
      </c>
      <c r="C209" s="5">
        <f>[1]Menores_Enjuiciados_TSJ!$C$13</f>
        <v>34</v>
      </c>
      <c r="D209" s="5">
        <f>[1]Menores_Enjuiciados_TSJ!$I$13</f>
        <v>32</v>
      </c>
      <c r="E209" s="6">
        <f t="shared" si="28"/>
        <v>-5.8823529411764705E-2</v>
      </c>
    </row>
    <row r="210" spans="2:5" ht="20.100000000000001" customHeight="1" thickBot="1" x14ac:dyDescent="0.25">
      <c r="B210" s="17" t="s">
        <v>87</v>
      </c>
      <c r="C210" s="5">
        <f>[1]Menores_Enjuiciados_TSJ!$D$13</f>
        <v>3</v>
      </c>
      <c r="D210" s="5">
        <f>[1]Menores_Enjuiciados_TSJ!$J$13</f>
        <v>4</v>
      </c>
      <c r="E210" s="6">
        <f t="shared" si="28"/>
        <v>0.33333333333333331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[1]Menores_Enjuiciados_TSJ!$E$13</f>
        <v>0</v>
      </c>
      <c r="D212" s="5">
        <f>[1]Menores_Enjuiciados_TSJ!$K$13</f>
        <v>3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[1]Menores_Enjuiciados_TSJ!$F$13</f>
        <v>0</v>
      </c>
      <c r="D213" s="5">
        <f>[1]Menores_Enjuiciados_TSJ!$L$13</f>
        <v>2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[1]Menores_Enjuiciados_TSJ!$G$13</f>
        <v>0</v>
      </c>
      <c r="D214" s="5">
        <f>[1]Menores_Enjuiciados_TSJ!$M$13</f>
        <v>1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[1]Menores_Asuntos_TSJ!$B$13</f>
        <v>66</v>
      </c>
      <c r="D221" s="5">
        <f>[1]Menores_Asuntos_TSJ!$E$13</f>
        <v>38</v>
      </c>
      <c r="E221" s="6">
        <f t="shared" ref="E221:E223" si="30">IF(C221=0,"-",(D221-C221)/C221)</f>
        <v>-0.42424242424242425</v>
      </c>
    </row>
    <row r="222" spans="2:5" ht="15" thickBot="1" x14ac:dyDescent="0.25">
      <c r="B222" s="16" t="s">
        <v>92</v>
      </c>
      <c r="C222" s="5">
        <f>[1]Menores_Asuntos_TSJ!$C$13</f>
        <v>52</v>
      </c>
      <c r="D222" s="5">
        <f>[1]Menores_Asuntos_TSJ!$F$13</f>
        <v>52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f>[1]Menores_Asuntos_TSJ!$D$13</f>
        <v>51</v>
      </c>
      <c r="D223" s="5">
        <f>[1]Menores_Asuntos_TSJ!$G$13</f>
        <v>35</v>
      </c>
      <c r="E223" s="6">
        <f t="shared" si="30"/>
        <v>-0.31372549019607843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TSJ'!$B$14</f>
        <v>2513</v>
      </c>
      <c r="D14" s="5">
        <f>'[1]VG_Denuncias TSJ'!$V$14</f>
        <v>2262</v>
      </c>
      <c r="E14" s="6">
        <f>IF(C14&gt;0,(D14-C14)/C14)</f>
        <v>-9.9880620771985673E-2</v>
      </c>
    </row>
    <row r="15" spans="1:5" ht="20.100000000000001" customHeight="1" thickBot="1" x14ac:dyDescent="0.25">
      <c r="B15" s="4" t="s">
        <v>17</v>
      </c>
      <c r="C15" s="5">
        <f>'[1]VG_Denuncias TSJ'!$C$14</f>
        <v>2475</v>
      </c>
      <c r="D15" s="5">
        <f>'[1]VG_Denuncias TSJ'!$W$14</f>
        <v>2226</v>
      </c>
      <c r="E15" s="6">
        <f t="shared" ref="E15:E25" si="0">IF(C15&gt;0,(D15-C15)/C15)</f>
        <v>-0.1006060606060606</v>
      </c>
    </row>
    <row r="16" spans="1:5" ht="20.100000000000001" customHeight="1" thickBot="1" x14ac:dyDescent="0.25">
      <c r="B16" s="4" t="s">
        <v>18</v>
      </c>
      <c r="C16" s="5">
        <f>'[1]VG_Denuncias TSJ'!$D$14</f>
        <v>2217</v>
      </c>
      <c r="D16" s="5">
        <f>'[1]VG_Denuncias TSJ'!$X$14</f>
        <v>1965</v>
      </c>
      <c r="E16" s="6">
        <f t="shared" si="0"/>
        <v>-0.11366711772665765</v>
      </c>
    </row>
    <row r="17" spans="2:5" ht="20.100000000000001" customHeight="1" thickBot="1" x14ac:dyDescent="0.25">
      <c r="B17" s="4" t="s">
        <v>19</v>
      </c>
      <c r="C17" s="5">
        <f>'[1]VG_Denuncias TSJ'!$E$14</f>
        <v>258</v>
      </c>
      <c r="D17" s="5">
        <f>'[1]VG_Denuncias TSJ'!$Y$14</f>
        <v>261</v>
      </c>
      <c r="E17" s="6">
        <f t="shared" si="0"/>
        <v>1.1627906976744186E-2</v>
      </c>
    </row>
    <row r="18" spans="2:5" ht="20.100000000000001" customHeight="1" thickBot="1" x14ac:dyDescent="0.25">
      <c r="B18" s="4" t="s">
        <v>100</v>
      </c>
      <c r="C18" s="5">
        <f>'[1]VG_Denuncias TSJ'!$M$14</f>
        <v>0</v>
      </c>
      <c r="D18" s="5">
        <f>'[1]VG_Denuncias TSJ'!$AG$14</f>
        <v>6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TSJ'!$N$14</f>
        <v>0</v>
      </c>
      <c r="D19" s="5">
        <f>'[1]VG_Denuncias TSJ'!$AH$14</f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0.10424242424242425</v>
      </c>
      <c r="D20" s="6">
        <f>D17/D15</f>
        <v>0.11725067385444744</v>
      </c>
      <c r="E20" s="6">
        <f t="shared" si="0"/>
        <v>0.12478844104557135</v>
      </c>
    </row>
    <row r="21" spans="2:5" ht="30" customHeight="1" thickBot="1" x14ac:dyDescent="0.25">
      <c r="B21" s="4" t="s">
        <v>23</v>
      </c>
      <c r="C21" s="5">
        <f>'[1]VG_Denuncias TSJ'!$O$14</f>
        <v>127</v>
      </c>
      <c r="D21" s="5">
        <f>'[1]VG_Denuncias TSJ'!$AI$14</f>
        <v>133</v>
      </c>
      <c r="E21" s="6">
        <f t="shared" si="0"/>
        <v>4.7244094488188976E-2</v>
      </c>
    </row>
    <row r="22" spans="2:5" ht="20.100000000000001" customHeight="1" thickBot="1" x14ac:dyDescent="0.25">
      <c r="B22" s="4" t="s">
        <v>24</v>
      </c>
      <c r="C22" s="5">
        <f>'[1]VG_Denuncias TSJ'!$P$14</f>
        <v>97</v>
      </c>
      <c r="D22" s="5">
        <f>'[1]VG_Denuncias TSJ'!$AJ$14</f>
        <v>106</v>
      </c>
      <c r="E22" s="6">
        <f t="shared" si="0"/>
        <v>9.2783505154639179E-2</v>
      </c>
    </row>
    <row r="23" spans="2:5" ht="20.100000000000001" customHeight="1" thickBot="1" x14ac:dyDescent="0.25">
      <c r="B23" s="4" t="s">
        <v>25</v>
      </c>
      <c r="C23" s="5">
        <f>'[1]VG_Denuncias TSJ'!$Q$14</f>
        <v>30</v>
      </c>
      <c r="D23" s="5">
        <f>'[1]VG_Denuncias TSJ'!$AK$14</f>
        <v>27</v>
      </c>
      <c r="E23" s="6">
        <f t="shared" si="0"/>
        <v>-0.1</v>
      </c>
    </row>
    <row r="24" spans="2:5" ht="20.100000000000001" customHeight="1" thickBot="1" x14ac:dyDescent="0.25">
      <c r="B24" s="4" t="s">
        <v>21</v>
      </c>
      <c r="C24" s="6">
        <f>C23/C21</f>
        <v>0.23622047244094488</v>
      </c>
      <c r="D24" s="6">
        <f t="shared" ref="D24" si="1">D23/D21</f>
        <v>0.20300751879699247</v>
      </c>
      <c r="E24" s="6">
        <f t="shared" si="0"/>
        <v>-0.14060150375939853</v>
      </c>
    </row>
    <row r="25" spans="2:5" ht="20.100000000000001" customHeight="1" thickBot="1" x14ac:dyDescent="0.25">
      <c r="B25" s="7" t="s">
        <v>26</v>
      </c>
      <c r="C25" s="6">
        <f>'[1]VG_Denuncias TSJ'!$U$14</f>
        <v>0.45900484041468076</v>
      </c>
      <c r="D25" s="6">
        <f>'[1]VG_Denuncias TSJ'!$AR$14</f>
        <v>0.41398626369028024</v>
      </c>
      <c r="E25" s="6">
        <f t="shared" si="0"/>
        <v>-9.807865355783435E-2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[1]VG_Ordenes_TSJ!$B$14</f>
        <v>848</v>
      </c>
      <c r="D34" s="5">
        <f>[1]VG_Ordenes_TSJ!$G$14</f>
        <v>667</v>
      </c>
      <c r="E34" s="6">
        <f>IF(C34&gt;0,(D34-C34)/C34,"-")</f>
        <v>-0.21344339622641509</v>
      </c>
    </row>
    <row r="35" spans="2:5" ht="20.100000000000001" customHeight="1" thickBot="1" x14ac:dyDescent="0.25">
      <c r="B35" s="4" t="s">
        <v>29</v>
      </c>
      <c r="C35" s="5">
        <f>[1]VG_Ordenes_TSJ!$C$14</f>
        <v>0</v>
      </c>
      <c r="D35" s="5">
        <f>[1]VG_Ordenes_TSJ!$H$14</f>
        <v>14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f>[1]VG_Ordenes_TSJ!$D$14</f>
        <v>644</v>
      </c>
      <c r="D36" s="5">
        <f>[1]VG_Ordenes_TSJ!$I$14</f>
        <v>500</v>
      </c>
      <c r="E36" s="6">
        <f t="shared" si="2"/>
        <v>-0.2236024844720497</v>
      </c>
    </row>
    <row r="37" spans="2:5" ht="20.100000000000001" customHeight="1" thickBot="1" x14ac:dyDescent="0.25">
      <c r="B37" s="4" t="s">
        <v>30</v>
      </c>
      <c r="C37" s="5">
        <f>[1]VG_Ordenes_TSJ!$E$14</f>
        <v>204</v>
      </c>
      <c r="D37" s="5">
        <f>[1]VG_Ordenes_TSJ!$J$14</f>
        <v>153</v>
      </c>
      <c r="E37" s="6">
        <f t="shared" si="2"/>
        <v>-0.25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[1]VG_Terminacion_TSJ!$C$14</f>
        <v>464</v>
      </c>
      <c r="D44" s="5">
        <f>[1]VG_Terminacion_TSJ!$L$14</f>
        <v>426</v>
      </c>
      <c r="E44" s="6">
        <f>IF(C44&gt;0,(D44-C44)/C44,"-")</f>
        <v>-8.1896551724137928E-2</v>
      </c>
    </row>
    <row r="45" spans="2:5" ht="20.100000000000001" customHeight="1" thickBot="1" x14ac:dyDescent="0.25">
      <c r="B45" s="4" t="s">
        <v>34</v>
      </c>
      <c r="C45" s="5">
        <f>[1]VG_Terminacion_TSJ!$B$14</f>
        <v>26</v>
      </c>
      <c r="D45" s="5">
        <f>[1]VG_Terminacion_TSJ!$K$14</f>
        <v>29</v>
      </c>
      <c r="E45" s="6">
        <f t="shared" ref="E45:E51" si="3">IF(C45&gt;0,(D45-C45)/C45,"-")</f>
        <v>0.11538461538461539</v>
      </c>
    </row>
    <row r="46" spans="2:5" ht="20.100000000000001" customHeight="1" thickBot="1" x14ac:dyDescent="0.25">
      <c r="B46" s="4" t="s">
        <v>31</v>
      </c>
      <c r="C46" s="5">
        <f>[1]VG_Terminacion_TSJ!$D$14</f>
        <v>90</v>
      </c>
      <c r="D46" s="5">
        <f>[1]VG_Terminacion_TSJ!$M$14</f>
        <v>98</v>
      </c>
      <c r="E46" s="6">
        <f t="shared" si="3"/>
        <v>8.8888888888888892E-2</v>
      </c>
    </row>
    <row r="47" spans="2:5" ht="20.100000000000001" customHeight="1" thickBot="1" x14ac:dyDescent="0.25">
      <c r="B47" s="4" t="s">
        <v>32</v>
      </c>
      <c r="C47" s="5">
        <f>[1]VG_Terminacion_TSJ!$E$14</f>
        <v>854</v>
      </c>
      <c r="D47" s="5">
        <f>[1]VG_Terminacion_TSJ!$N$14</f>
        <v>739</v>
      </c>
      <c r="E47" s="6">
        <f t="shared" si="3"/>
        <v>-0.13466042154566746</v>
      </c>
    </row>
    <row r="48" spans="2:5" ht="20.100000000000001" customHeight="1" thickBot="1" x14ac:dyDescent="0.25">
      <c r="B48" s="4" t="s">
        <v>35</v>
      </c>
      <c r="C48" s="5">
        <f>[1]VG_Terminacion_TSJ!$F$14</f>
        <v>498</v>
      </c>
      <c r="D48" s="5">
        <f>[1]VG_Terminacion_TSJ!$O$14</f>
        <v>363</v>
      </c>
      <c r="E48" s="6">
        <f t="shared" si="3"/>
        <v>-0.27108433734939757</v>
      </c>
    </row>
    <row r="49" spans="2:5" ht="20.100000000000001" customHeight="1" thickBot="1" x14ac:dyDescent="0.25">
      <c r="B49" s="4" t="s">
        <v>67</v>
      </c>
      <c r="C49" s="5">
        <f>[1]VG_Terminacion_TSJ!$G$14</f>
        <v>332</v>
      </c>
      <c r="D49" s="5">
        <f>[1]VG_Terminacion_TSJ!$P$14</f>
        <v>247</v>
      </c>
      <c r="E49" s="6">
        <f t="shared" si="3"/>
        <v>-0.25602409638554219</v>
      </c>
    </row>
    <row r="50" spans="2:5" ht="20.100000000000001" customHeight="1" collapsed="1" thickBot="1" x14ac:dyDescent="0.25">
      <c r="B50" s="4" t="s">
        <v>36</v>
      </c>
      <c r="C50" s="6">
        <f>C44/(C44+C45)</f>
        <v>0.94693877551020411</v>
      </c>
      <c r="D50" s="6">
        <f>D44/(D44+D45)</f>
        <v>0.93626373626373627</v>
      </c>
      <c r="E50" s="6">
        <f t="shared" si="3"/>
        <v>-1.1273209549071645E-2</v>
      </c>
    </row>
    <row r="51" spans="2:5" ht="20.100000000000001" customHeight="1" thickBot="1" x14ac:dyDescent="0.25">
      <c r="B51" s="4" t="s">
        <v>37</v>
      </c>
      <c r="C51" s="6">
        <f>C47/(C46+C47)</f>
        <v>0.90466101694915257</v>
      </c>
      <c r="D51" s="6">
        <f t="shared" ref="D51" si="4">D47/(D46+D47)</f>
        <v>0.88291517323775393</v>
      </c>
      <c r="E51" s="6">
        <f t="shared" si="3"/>
        <v>-2.4037560261780239E-2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[1]VG_Enjuiciados_TSJ!$B$14</f>
        <v>492</v>
      </c>
      <c r="D58" s="5">
        <f>[1]VG_Enjuiciados_TSJ!$G$14</f>
        <v>455</v>
      </c>
      <c r="E58" s="6">
        <f>IF(C58&gt;0,(D58-C58)/C58,"-")</f>
        <v>-7.5203252032520332E-2</v>
      </c>
    </row>
    <row r="59" spans="2:5" ht="20.100000000000001" customHeight="1" thickBot="1" x14ac:dyDescent="0.25">
      <c r="B59" s="4" t="s">
        <v>41</v>
      </c>
      <c r="C59" s="5">
        <f>[1]VG_Enjuiciados_TSJ!$C$14</f>
        <v>418</v>
      </c>
      <c r="D59" s="5">
        <f>[1]VG_Enjuiciados_TSJ!$H$14</f>
        <v>405</v>
      </c>
      <c r="E59" s="6">
        <f t="shared" ref="E59:E63" si="5">IF(C59&gt;0,(D59-C59)/C59,"-")</f>
        <v>-3.1100478468899521E-2</v>
      </c>
    </row>
    <row r="60" spans="2:5" ht="20.100000000000001" customHeight="1" thickBot="1" x14ac:dyDescent="0.25">
      <c r="B60" s="4" t="s">
        <v>42</v>
      </c>
      <c r="C60" s="5">
        <f>[1]VG_Enjuiciados_TSJ!$D$14</f>
        <v>48</v>
      </c>
      <c r="D60" s="5">
        <f>[1]VG_Enjuiciados_TSJ!$I$14</f>
        <v>21</v>
      </c>
      <c r="E60" s="6">
        <f t="shared" si="5"/>
        <v>-0.5625</v>
      </c>
    </row>
    <row r="61" spans="2:5" ht="20.100000000000001" customHeight="1" collapsed="1" thickBot="1" x14ac:dyDescent="0.25">
      <c r="B61" s="4" t="s">
        <v>98</v>
      </c>
      <c r="C61" s="6">
        <f>(C59+C60)/C58</f>
        <v>0.94715447154471544</v>
      </c>
      <c r="D61" s="6">
        <f>(D59+D60)/D58</f>
        <v>0.93626373626373627</v>
      </c>
      <c r="E61" s="6">
        <f t="shared" si="5"/>
        <v>-1.1498372871763415E-2</v>
      </c>
    </row>
    <row r="62" spans="2:5" ht="20.100000000000001" customHeight="1" thickBot="1" x14ac:dyDescent="0.25">
      <c r="B62" s="4" t="s">
        <v>39</v>
      </c>
      <c r="C62" s="6">
        <f>C59/(C59+[1]VG_Enjuiciados_TSJ!$E$14)</f>
        <v>0.94356659142212185</v>
      </c>
      <c r="D62" s="6">
        <f>D59/(D59+[1]VG_Enjuiciados_TSJ!$J$14)</f>
        <v>0.9375</v>
      </c>
      <c r="E62" s="6">
        <f t="shared" si="5"/>
        <v>-6.4294258373205227E-3</v>
      </c>
    </row>
    <row r="63" spans="2:5" ht="20.100000000000001" customHeight="1" thickBot="1" x14ac:dyDescent="0.25">
      <c r="B63" s="4" t="s">
        <v>40</v>
      </c>
      <c r="C63" s="6">
        <f>C60/(C60+[1]VG_Enjuiciados_TSJ!$F$14)</f>
        <v>0.97959183673469385</v>
      </c>
      <c r="D63" s="6">
        <f>D60/(D60+[1]VG_Enjuiciados_TSJ!$K$14)</f>
        <v>0.91304347826086951</v>
      </c>
      <c r="E63" s="6">
        <f t="shared" si="5"/>
        <v>-6.793478260869569E-2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[1]VG_Movimiento_TSJ!$B$15</f>
        <v>2831</v>
      </c>
      <c r="D70" s="5">
        <f>[1]VG_Movimiento_TSJ!$Z$15</f>
        <v>2349</v>
      </c>
      <c r="E70" s="6">
        <f>IF(C70&gt;0,(D70-C70)/C70,"-")</f>
        <v>-0.17025785941363475</v>
      </c>
    </row>
    <row r="71" spans="2:10" ht="20.100000000000001" customHeight="1" thickBot="1" x14ac:dyDescent="0.25">
      <c r="B71" s="4" t="s">
        <v>45</v>
      </c>
      <c r="C71" s="5">
        <f>[1]VG_Movimiento_TSJ!$E$15</f>
        <v>727</v>
      </c>
      <c r="D71" s="5">
        <f>[1]VG_Movimiento_TSJ!$AC$15</f>
        <v>601</v>
      </c>
      <c r="E71" s="6">
        <f t="shared" ref="E71:E77" si="6">IF(C71&gt;0,(D71-C71)/C71,"-")</f>
        <v>-0.17331499312242091</v>
      </c>
    </row>
    <row r="72" spans="2:10" ht="20.100000000000001" customHeight="1" thickBot="1" x14ac:dyDescent="0.25">
      <c r="B72" s="4" t="s">
        <v>43</v>
      </c>
      <c r="C72" s="5">
        <f>[1]VG_Movimiento_TSJ!$H$15</f>
        <v>5</v>
      </c>
      <c r="D72" s="5">
        <f>[1]VG_Movimiento_TSJ!$AF$15</f>
        <v>4</v>
      </c>
      <c r="E72" s="6">
        <f t="shared" si="6"/>
        <v>-0.2</v>
      </c>
    </row>
    <row r="73" spans="2:10" ht="20.100000000000001" customHeight="1" thickBot="1" x14ac:dyDescent="0.25">
      <c r="B73" s="4" t="s">
        <v>46</v>
      </c>
      <c r="C73" s="5">
        <f>[1]VG_Movimiento_TSJ!$K$15</f>
        <v>1437</v>
      </c>
      <c r="D73" s="5">
        <f>[1]VG_Movimiento_TSJ!$AI$15</f>
        <v>1227</v>
      </c>
      <c r="E73" s="6">
        <f t="shared" si="6"/>
        <v>-0.14613778705636743</v>
      </c>
    </row>
    <row r="74" spans="2:10" ht="20.100000000000001" customHeight="1" thickBot="1" x14ac:dyDescent="0.25">
      <c r="B74" s="4" t="s">
        <v>47</v>
      </c>
      <c r="C74" s="5">
        <f>[1]VG_Movimiento_TSJ!$N$15</f>
        <v>535</v>
      </c>
      <c r="D74" s="5">
        <f>[1]VG_Movimiento_TSJ!$AL$15</f>
        <v>395</v>
      </c>
      <c r="E74" s="6">
        <f t="shared" si="6"/>
        <v>-0.26168224299065418</v>
      </c>
    </row>
    <row r="75" spans="2:10" ht="20.100000000000001" customHeight="1" thickBot="1" x14ac:dyDescent="0.25">
      <c r="B75" s="4" t="s">
        <v>48</v>
      </c>
      <c r="C75" s="5">
        <f>[1]VG_Movimiento_TSJ!$Q$15</f>
        <v>126</v>
      </c>
      <c r="D75" s="5">
        <f>[1]VG_Movimiento_TSJ!$AO$15</f>
        <v>122</v>
      </c>
      <c r="E75" s="6">
        <f t="shared" si="6"/>
        <v>-3.1746031746031744E-2</v>
      </c>
    </row>
    <row r="76" spans="2:10" ht="20.100000000000001" customHeight="1" thickBot="1" x14ac:dyDescent="0.25">
      <c r="B76" s="4" t="s">
        <v>49</v>
      </c>
      <c r="C76" s="5">
        <f>[1]VG_Movimiento_TSJ!$T$15</f>
        <v>0</v>
      </c>
      <c r="D76" s="5">
        <f>[1]VG_Movimiento_TSJ!$AR$15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[1]VG_Movimiento_TSJ!$W$15</f>
        <v>1</v>
      </c>
      <c r="D77" s="5">
        <f>[1]VG_Movimiento_TSJ!$AU$15</f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[1]Penal_Terminacion_TSJ!$B$14</f>
        <v>272</v>
      </c>
      <c r="D90" s="5">
        <f>[1]Penal_Terminacion_TSJ!$E$14</f>
        <v>218</v>
      </c>
      <c r="E90" s="6">
        <f>IF(C90&gt;0,(D90-C90)/C90,"-")</f>
        <v>-0.19852941176470587</v>
      </c>
    </row>
    <row r="91" spans="2:5" ht="29.25" thickBot="1" x14ac:dyDescent="0.25">
      <c r="B91" s="4" t="s">
        <v>52</v>
      </c>
      <c r="C91" s="5">
        <f>[1]Penal_Terminacion_TSJ!$C$14</f>
        <v>80</v>
      </c>
      <c r="D91" s="5">
        <f>[1]Penal_Terminacion_TSJ!$F$14</f>
        <v>92</v>
      </c>
      <c r="E91" s="6">
        <f t="shared" ref="E91:E93" si="7">IF(C91&gt;0,(D91-C91)/C91,"-")</f>
        <v>0.15</v>
      </c>
    </row>
    <row r="92" spans="2:5" ht="29.25" customHeight="1" thickBot="1" x14ac:dyDescent="0.25">
      <c r="B92" s="4" t="s">
        <v>53</v>
      </c>
      <c r="C92" s="5">
        <f>[1]Penal_Terminacion_TSJ!$D$14</f>
        <v>74</v>
      </c>
      <c r="D92" s="5">
        <f>[1]Penal_Terminacion_TSJ!$G$14</f>
        <v>46</v>
      </c>
      <c r="E92" s="6">
        <f t="shared" si="7"/>
        <v>-0.3783783783783784</v>
      </c>
    </row>
    <row r="93" spans="2:5" ht="29.25" customHeight="1" thickBot="1" x14ac:dyDescent="0.25">
      <c r="B93" s="4" t="s">
        <v>54</v>
      </c>
      <c r="C93" s="6">
        <f>(C90+C91)/(C90+C91+C92)</f>
        <v>0.82629107981220662</v>
      </c>
      <c r="D93" s="6">
        <f>(D90+D91)/(D90+D91+D92)</f>
        <v>0.8707865168539326</v>
      </c>
      <c r="E93" s="6">
        <f t="shared" si="7"/>
        <v>5.3849591419816101E-2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[1]Penal_Enjuiciados_TSJ!$B$14</f>
        <v>431</v>
      </c>
      <c r="D100" s="5">
        <f>[1]Penal_Enjuiciados_TSJ!$G$14</f>
        <v>358</v>
      </c>
      <c r="E100" s="6">
        <f>IF(C100&gt;0,(D100-C100)/C100,"-")</f>
        <v>-0.16937354988399073</v>
      </c>
    </row>
    <row r="101" spans="2:5" ht="20.100000000000001" customHeight="1" thickBot="1" x14ac:dyDescent="0.25">
      <c r="B101" s="4" t="s">
        <v>41</v>
      </c>
      <c r="C101" s="5">
        <f>[1]Penal_Enjuiciados_TSJ!$C$14</f>
        <v>327</v>
      </c>
      <c r="D101" s="5">
        <f>[1]Penal_Enjuiciados_TSJ!$H$14</f>
        <v>268</v>
      </c>
      <c r="E101" s="6">
        <f t="shared" ref="E101:E105" si="8">IF(C101&gt;0,(D101-C101)/C101,"-")</f>
        <v>-0.18042813455657492</v>
      </c>
    </row>
    <row r="102" spans="2:5" ht="20.100000000000001" customHeight="1" thickBot="1" x14ac:dyDescent="0.25">
      <c r="B102" s="4" t="s">
        <v>42</v>
      </c>
      <c r="C102" s="5">
        <f>[1]Penal_Enjuiciados_TSJ!$D$14</f>
        <v>27</v>
      </c>
      <c r="D102" s="5">
        <f>[1]Penal_Enjuiciados_TSJ!$I$14</f>
        <v>43</v>
      </c>
      <c r="E102" s="6">
        <f t="shared" si="8"/>
        <v>0.59259259259259256</v>
      </c>
    </row>
    <row r="103" spans="2:5" ht="20.100000000000001" customHeight="1" thickBot="1" x14ac:dyDescent="0.25">
      <c r="B103" s="4" t="s">
        <v>98</v>
      </c>
      <c r="C103" s="6">
        <f>(C101+C102)/C100</f>
        <v>0.82134570765661252</v>
      </c>
      <c r="D103" s="6">
        <f>(D101+D102)/D100</f>
        <v>0.86871508379888274</v>
      </c>
      <c r="E103" s="6">
        <f t="shared" si="8"/>
        <v>5.7672884512199048E-2</v>
      </c>
    </row>
    <row r="104" spans="2:5" ht="20.100000000000001" customHeight="1" thickBot="1" x14ac:dyDescent="0.25">
      <c r="B104" s="4" t="s">
        <v>39</v>
      </c>
      <c r="C104" s="6">
        <f>C101/([1]Penal_Enjuiciados_TSJ!$C$14+[1]Penal_Enjuiciados_TSJ!$E$14)</f>
        <v>0.82367758186397988</v>
      </c>
      <c r="D104" s="6">
        <f>D101/([1]Penal_Enjuiciados_TSJ!$H$14+[1]Penal_Enjuiciados_TSJ!$J$14)</f>
        <v>0.85623003194888181</v>
      </c>
      <c r="E104" s="6">
        <f t="shared" si="8"/>
        <v>3.9520864476165339E-2</v>
      </c>
    </row>
    <row r="105" spans="2:5" ht="20.100000000000001" customHeight="1" thickBot="1" x14ac:dyDescent="0.25">
      <c r="B105" s="4" t="s">
        <v>40</v>
      </c>
      <c r="C105" s="6">
        <f>C102/([1]Penal_Enjuiciados_TSJ!$D$14+[1]Penal_Enjuiciados_TSJ!$F$14)</f>
        <v>0.79411764705882348</v>
      </c>
      <c r="D105" s="6">
        <f>D102/([1]Penal_Enjuiciados_TSJ!$I$14+[1]Penal_Enjuiciados_TSJ!$K$14)</f>
        <v>0.9555555555555556</v>
      </c>
      <c r="E105" s="6">
        <f t="shared" si="8"/>
        <v>0.20329218106995897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[1]Penal_Movimientos_TSJ!$B$14</f>
        <v>456</v>
      </c>
      <c r="D112" s="5">
        <f>[1]Penal_Movimientos_TSJ!$E$14</f>
        <v>356</v>
      </c>
      <c r="E112" s="6">
        <f>IF(C112&gt;0,(D112-C112)/C112,"-")</f>
        <v>-0.21929824561403508</v>
      </c>
    </row>
    <row r="113" spans="2:14" ht="15" thickBot="1" x14ac:dyDescent="0.25">
      <c r="B113" s="4" t="s">
        <v>56</v>
      </c>
      <c r="C113" s="5">
        <f>[1]Penal_Movimientos_TSJ!$C$14</f>
        <v>417</v>
      </c>
      <c r="D113" s="5">
        <f>[1]Penal_Movimientos_TSJ!$F$14</f>
        <v>335</v>
      </c>
      <c r="E113" s="6">
        <f t="shared" ref="E113:E114" si="9">IF(C113&gt;0,(D113-C113)/C113,"-")</f>
        <v>-0.19664268585131894</v>
      </c>
    </row>
    <row r="114" spans="2:14" ht="15" thickBot="1" x14ac:dyDescent="0.25">
      <c r="B114" s="4" t="s">
        <v>57</v>
      </c>
      <c r="C114" s="5">
        <f>[1]Penal_Movimientos_TSJ!$D$14</f>
        <v>39</v>
      </c>
      <c r="D114" s="5">
        <f>[1]Penal_Movimientos_TSJ!$G$14</f>
        <v>21</v>
      </c>
      <c r="E114" s="6">
        <f t="shared" si="9"/>
        <v>-0.46153846153846156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Instancia_TSJ'!$B$14</f>
        <v>2</v>
      </c>
      <c r="D128" s="10">
        <f>'[1]AP_Terminacion_1ª Instancia_TSJ'!$H$14</f>
        <v>0</v>
      </c>
      <c r="E128" s="10">
        <f>'[1]AP_Terminacion_1ª Instancia_TSJ'!$N$14</f>
        <v>0</v>
      </c>
      <c r="F128" s="10">
        <f>'[1]AP_Terminacion_1ª Instancia_TSJ'!$T$14</f>
        <v>2</v>
      </c>
      <c r="G128" s="10">
        <f>'[1]AP_Terminacion_1ª Instancia_TSJ'!$Z$14</f>
        <v>4</v>
      </c>
      <c r="H128" s="10">
        <f>'[1]AP_Terminacion_1ª Instancia_TSJ'!$AF$14</f>
        <v>1</v>
      </c>
      <c r="I128" s="10">
        <f>'[1]AP_Terminacion_1ª Instancia_TSJ'!$AL$14</f>
        <v>0</v>
      </c>
      <c r="J128" s="10">
        <f>'[1]AP_Terminacion_1ª Instancia_TSJ'!$AR$14</f>
        <v>5</v>
      </c>
      <c r="K128" s="6">
        <f>IF(C128=0,"-",(G128-C128)/C128)</f>
        <v>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1.5</v>
      </c>
    </row>
    <row r="129" spans="2:14" ht="15" thickBot="1" x14ac:dyDescent="0.25">
      <c r="B129" s="4" t="s">
        <v>64</v>
      </c>
      <c r="C129" s="10">
        <f>'[1]AP_Terminacion_1ª Instancia_TSJ'!$C$14</f>
        <v>1</v>
      </c>
      <c r="D129" s="10">
        <f>'[1]AP_Terminacion_1ª Instancia_TSJ'!$I$14</f>
        <v>0</v>
      </c>
      <c r="E129" s="10">
        <f>'[1]AP_Terminacion_1ª Instancia_TSJ'!$O$14</f>
        <v>0</v>
      </c>
      <c r="F129" s="10">
        <f>'[1]AP_Terminacion_1ª Instancia_TSJ'!$U$14</f>
        <v>1</v>
      </c>
      <c r="G129" s="10">
        <f>'[1]AP_Terminacion_1ª Instancia_TSJ'!$AA$14</f>
        <v>0</v>
      </c>
      <c r="H129" s="10">
        <f>'[1]AP_Terminacion_1ª Instancia_TSJ'!$AG$14</f>
        <v>0</v>
      </c>
      <c r="I129" s="10">
        <f>'[1]AP_Terminacion_1ª Instancia_TSJ'!$AM$14</f>
        <v>0</v>
      </c>
      <c r="J129" s="10">
        <f>'[1]AP_Terminacion_1ª Instancia_TSJ'!$AS$14</f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f>'[1]AP_Terminacion_1ª Instancia_TSJ'!$D$14</f>
        <v>0</v>
      </c>
      <c r="D130" s="10">
        <f>'[1]AP_Terminacion_1ª Instancia_TSJ'!$J$14</f>
        <v>0</v>
      </c>
      <c r="E130" s="10">
        <f>'[1]AP_Terminacion_1ª Instancia_TSJ'!$P$14</f>
        <v>0</v>
      </c>
      <c r="F130" s="10">
        <f>'[1]AP_Terminacion_1ª Instancia_TSJ'!$V$14</f>
        <v>0</v>
      </c>
      <c r="G130" s="10">
        <f>'[1]AP_Terminacion_1ª Instancia_TSJ'!$AB$14</f>
        <v>0</v>
      </c>
      <c r="H130" s="10">
        <f>'[1]AP_Terminacion_1ª Instancia_TSJ'!$AH$14</f>
        <v>0</v>
      </c>
      <c r="I130" s="10">
        <f>'[1]AP_Terminacion_1ª Instancia_TSJ'!$AN$14</f>
        <v>0</v>
      </c>
      <c r="J130" s="10">
        <f>'[1]AP_Terminacion_1ª Instancia_TSJ'!$AT$14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Instancia_TSJ'!$E$14</f>
        <v>0</v>
      </c>
      <c r="D131" s="10">
        <f>'[1]AP_Terminacion_1ª Instancia_TSJ'!$K$14</f>
        <v>0</v>
      </c>
      <c r="E131" s="10">
        <f>'[1]AP_Terminacion_1ª Instancia_TSJ'!$Q$14</f>
        <v>0</v>
      </c>
      <c r="F131" s="10">
        <f>'[1]AP_Terminacion_1ª Instancia_TSJ'!$W$14</f>
        <v>0</v>
      </c>
      <c r="G131" s="10">
        <f>'[1]AP_Terminacion_1ª Instancia_TSJ'!$AC$14</f>
        <v>0</v>
      </c>
      <c r="H131" s="10">
        <f>'[1]AP_Terminacion_1ª Instancia_TSJ'!$AI$14</f>
        <v>0</v>
      </c>
      <c r="I131" s="10">
        <f>'[1]AP_Terminacion_1ª Instancia_TSJ'!$AO$14</f>
        <v>0</v>
      </c>
      <c r="J131" s="10">
        <f>'[1]AP_Terminacion_1ª Instancia_TSJ'!$AU$14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Instancia_TSJ'!$F$14</f>
        <v>0</v>
      </c>
      <c r="D132" s="10">
        <f>'[1]AP_Terminacion_1ª Instancia_TSJ'!$L$14</f>
        <v>0</v>
      </c>
      <c r="E132" s="10">
        <f>'[1]AP_Terminacion_1ª Instancia_TSJ'!$R$14</f>
        <v>1</v>
      </c>
      <c r="F132" s="10">
        <f>'[1]AP_Terminacion_1ª Instancia_TSJ'!$X$14</f>
        <v>1</v>
      </c>
      <c r="G132" s="10">
        <f>'[1]AP_Terminacion_1ª Instancia_TSJ'!$AD$14</f>
        <v>0</v>
      </c>
      <c r="H132" s="10">
        <f>'[1]AP_Terminacion_1ª Instancia_TSJ'!$AJ$14</f>
        <v>0</v>
      </c>
      <c r="I132" s="10">
        <f>'[1]AP_Terminacion_1ª Instancia_TSJ'!$AP$14</f>
        <v>0</v>
      </c>
      <c r="J132" s="10">
        <f>'[1]AP_Terminacion_1ª Instancia_TSJ'!$AV$14</f>
        <v>0</v>
      </c>
      <c r="K132" s="6" t="str">
        <f t="shared" si="11"/>
        <v>-</v>
      </c>
      <c r="L132" s="6" t="str">
        <f t="shared" si="10"/>
        <v>-</v>
      </c>
      <c r="M132" s="6">
        <f t="shared" si="10"/>
        <v>-1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f>'[1]AP_Terminacion_1ª Instancia_TSJ'!$G$14</f>
        <v>3</v>
      </c>
      <c r="D133" s="10">
        <f>'[1]AP_Terminacion_1ª Instancia_TSJ'!$M$14</f>
        <v>0</v>
      </c>
      <c r="E133" s="10">
        <f>'[1]AP_Terminacion_1ª Instancia_TSJ'!$S$14</f>
        <v>1</v>
      </c>
      <c r="F133" s="10">
        <f>'[1]AP_Terminacion_1ª Instancia_TSJ'!$Y$14</f>
        <v>4</v>
      </c>
      <c r="G133" s="10">
        <f>'[1]AP_Terminacion_1ª Instancia_TSJ'!$AE$14</f>
        <v>4</v>
      </c>
      <c r="H133" s="10">
        <f>'[1]AP_Terminacion_1ª Instancia_TSJ'!$AK$14</f>
        <v>1</v>
      </c>
      <c r="I133" s="10">
        <f>'[1]AP_Terminacion_1ª Instancia_TSJ'!$AQ$14</f>
        <v>0</v>
      </c>
      <c r="J133" s="10">
        <f>'[1]AP_Terminacion_1ª Instancia_TSJ'!$AW$14</f>
        <v>5</v>
      </c>
      <c r="K133" s="6">
        <f t="shared" si="11"/>
        <v>0.33333333333333331</v>
      </c>
      <c r="L133" s="6" t="str">
        <f t="shared" si="10"/>
        <v>-</v>
      </c>
      <c r="M133" s="6">
        <f t="shared" si="10"/>
        <v>-1</v>
      </c>
      <c r="N133" s="6">
        <f t="shared" si="10"/>
        <v>0.25</v>
      </c>
    </row>
    <row r="134" spans="2:14" ht="15" thickBot="1" x14ac:dyDescent="0.25">
      <c r="B134" s="4" t="s">
        <v>36</v>
      </c>
      <c r="C134" s="6">
        <f>IF(C128=0,"-",C128/(C128+C129))</f>
        <v>0.66666666666666663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0.66666666666666663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0.50000000000000011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0.50000000000000011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'[1]AP-Terminacion-Recursos_TSJ'!$B$14</f>
        <v>8</v>
      </c>
      <c r="D143" s="10">
        <f>'[1]AP-Terminacion-Recursos_TSJ'!$C$14</f>
        <v>0</v>
      </c>
      <c r="E143" s="10">
        <f>'[1]AP-Terminacion-Recursos_TSJ'!$D$14</f>
        <v>1</v>
      </c>
      <c r="F143" s="10">
        <f>'[1]AP-Terminacion-Recursos_TSJ'!$E$14</f>
        <v>9</v>
      </c>
      <c r="G143" s="10">
        <f>'[1]AP-Terminacion-Recursos_TSJ'!$Z$14</f>
        <v>6</v>
      </c>
      <c r="H143" s="10">
        <f>'[1]AP-Terminacion-Recursos_TSJ'!$AA$14</f>
        <v>0</v>
      </c>
      <c r="I143" s="10">
        <f>'[1]AP-Terminacion-Recursos_TSJ'!$AB$14</f>
        <v>1</v>
      </c>
      <c r="J143" s="10">
        <f>'[1]AP-Terminacion-Recursos_TSJ'!$AC$14</f>
        <v>7</v>
      </c>
      <c r="K143" s="6">
        <f>IF(C143=0,"-",(G143-C143)/C143)</f>
        <v>-0.25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-0.22222222222222221</v>
      </c>
    </row>
    <row r="144" spans="2:14" ht="15" thickBot="1" x14ac:dyDescent="0.25">
      <c r="B144" s="4" t="s">
        <v>72</v>
      </c>
      <c r="C144" s="10">
        <f>'[1]AP-Terminacion-Recursos_TSJ'!$F$14</f>
        <v>1</v>
      </c>
      <c r="D144" s="10">
        <f>'[1]AP-Terminacion-Recursos_TSJ'!$G$14</f>
        <v>0</v>
      </c>
      <c r="E144" s="10">
        <f>'[1]AP-Terminacion-Recursos_TSJ'!$H$14</f>
        <v>1</v>
      </c>
      <c r="F144" s="10">
        <f>'[1]AP-Terminacion-Recursos_TSJ'!$I$14</f>
        <v>2</v>
      </c>
      <c r="G144" s="10">
        <f>'[1]AP-Terminacion-Recursos_TSJ'!$AD$14</f>
        <v>4</v>
      </c>
      <c r="H144" s="10">
        <f>'[1]AP-Terminacion-Recursos_TSJ'!$AE$14</f>
        <v>0</v>
      </c>
      <c r="I144" s="10">
        <f>'[1]AP-Terminacion-Recursos_TSJ'!$AF$14</f>
        <v>2</v>
      </c>
      <c r="J144" s="10">
        <f>'[1]AP-Terminacion-Recursos_TSJ'!$AG$14</f>
        <v>6</v>
      </c>
      <c r="K144" s="6">
        <f t="shared" ref="K144:K147" si="16">IF(C144=0,"-",(G144-C144)/C144)</f>
        <v>3</v>
      </c>
      <c r="L144" s="6" t="str">
        <f t="shared" si="15"/>
        <v>-</v>
      </c>
      <c r="M144" s="6">
        <f t="shared" si="15"/>
        <v>1</v>
      </c>
      <c r="N144" s="6">
        <f t="shared" si="15"/>
        <v>2</v>
      </c>
    </row>
    <row r="145" spans="2:14" ht="15" thickBot="1" x14ac:dyDescent="0.25">
      <c r="B145" s="4" t="s">
        <v>73</v>
      </c>
      <c r="C145" s="10">
        <f>'[1]AP-Terminacion-Recursos_TSJ'!$J$14</f>
        <v>66</v>
      </c>
      <c r="D145" s="10">
        <f>'[1]AP-Terminacion-Recursos_TSJ'!$K$14</f>
        <v>0</v>
      </c>
      <c r="E145" s="10">
        <f>'[1]AP-Terminacion-Recursos_TSJ'!$L$14</f>
        <v>6</v>
      </c>
      <c r="F145" s="10">
        <f>'[1]AP-Terminacion-Recursos_TSJ'!$M$14</f>
        <v>72</v>
      </c>
      <c r="G145" s="10">
        <f>'[1]AP-Terminacion-Recursos_TSJ'!$AH$14</f>
        <v>61</v>
      </c>
      <c r="H145" s="10">
        <f>'[1]AP-Terminacion-Recursos_TSJ'!$AI$14</f>
        <v>0</v>
      </c>
      <c r="I145" s="10">
        <f>'[1]AP-Terminacion-Recursos_TSJ'!$AJ$14</f>
        <v>3</v>
      </c>
      <c r="J145" s="10">
        <f>'[1]AP-Terminacion-Recursos_TSJ'!$AK$14</f>
        <v>64</v>
      </c>
      <c r="K145" s="6">
        <f t="shared" si="16"/>
        <v>-7.575757575757576E-2</v>
      </c>
      <c r="L145" s="6" t="str">
        <f t="shared" si="15"/>
        <v>-</v>
      </c>
      <c r="M145" s="6">
        <f t="shared" si="15"/>
        <v>-0.5</v>
      </c>
      <c r="N145" s="6">
        <f t="shared" si="15"/>
        <v>-0.1111111111111111</v>
      </c>
    </row>
    <row r="146" spans="2:14" ht="15" thickBot="1" x14ac:dyDescent="0.25">
      <c r="B146" s="4" t="s">
        <v>74</v>
      </c>
      <c r="C146" s="10">
        <f>'[1]AP-Terminacion-Recursos_TSJ'!$N$14</f>
        <v>5</v>
      </c>
      <c r="D146" s="10">
        <f>'[1]AP-Terminacion-Recursos_TSJ'!$O$14</f>
        <v>0</v>
      </c>
      <c r="E146" s="10">
        <f>'[1]AP-Terminacion-Recursos_TSJ'!$P$14</f>
        <v>0</v>
      </c>
      <c r="F146" s="10">
        <f>'[1]AP-Terminacion-Recursos_TSJ'!$Q$14</f>
        <v>5</v>
      </c>
      <c r="G146" s="10">
        <f>'[1]AP-Terminacion-Recursos_TSJ'!$AL$14</f>
        <v>9</v>
      </c>
      <c r="H146" s="10">
        <f>'[1]AP-Terminacion-Recursos_TSJ'!$AM$14</f>
        <v>0</v>
      </c>
      <c r="I146" s="10">
        <f>'[1]AP-Terminacion-Recursos_TSJ'!$AN$14</f>
        <v>0</v>
      </c>
      <c r="J146" s="10">
        <f>'[1]AP-Terminacion-Recursos_TSJ'!$AO$14</f>
        <v>9</v>
      </c>
      <c r="K146" s="6">
        <f t="shared" si="16"/>
        <v>0.8</v>
      </c>
      <c r="L146" s="6" t="str">
        <f t="shared" si="15"/>
        <v>-</v>
      </c>
      <c r="M146" s="6" t="str">
        <f t="shared" si="15"/>
        <v>-</v>
      </c>
      <c r="N146" s="6">
        <f t="shared" si="15"/>
        <v>0.8</v>
      </c>
    </row>
    <row r="147" spans="2:14" ht="15" thickBot="1" x14ac:dyDescent="0.25">
      <c r="B147" s="4" t="s">
        <v>75</v>
      </c>
      <c r="C147" s="10">
        <f>'[1]AP-Terminacion-Recursos_TSJ'!$R$14</f>
        <v>1</v>
      </c>
      <c r="D147" s="10">
        <f>'[1]AP-Terminacion-Recursos_TSJ'!$S$14</f>
        <v>0</v>
      </c>
      <c r="E147" s="10">
        <f>'[1]AP-Terminacion-Recursos_TSJ'!$T$14</f>
        <v>0</v>
      </c>
      <c r="F147" s="10">
        <f>'[1]AP-Terminacion-Recursos_TSJ'!$U$14</f>
        <v>1</v>
      </c>
      <c r="G147" s="10">
        <f>'[1]AP-Terminacion-Recursos_TSJ'!$AP$14</f>
        <v>0</v>
      </c>
      <c r="H147" s="10">
        <f>'[1]AP-Terminacion-Recursos_TSJ'!$AQ$14</f>
        <v>0</v>
      </c>
      <c r="I147" s="10">
        <f>'[1]AP-Terminacion-Recursos_TSJ'!$AR$14</f>
        <v>0</v>
      </c>
      <c r="J147" s="10">
        <f>'[1]AP-Terminacion-Recursos_TSJ'!$AS$14</f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f>'[1]AP-Terminacion-Recursos_TSJ'!$V$14</f>
        <v>81</v>
      </c>
      <c r="D148" s="10">
        <f>'[1]AP-Terminacion-Recursos_TSJ'!$W$14</f>
        <v>0</v>
      </c>
      <c r="E148" s="10">
        <f>'[1]AP-Terminacion-Recursos_TSJ'!$X$14</f>
        <v>8</v>
      </c>
      <c r="F148" s="10">
        <f>'[1]AP-Terminacion-Recursos_TSJ'!$Y$14</f>
        <v>89</v>
      </c>
      <c r="G148" s="10">
        <f>'[1]AP-Terminacion-Recursos_TSJ'!$AT$14</f>
        <v>80</v>
      </c>
      <c r="H148" s="10">
        <f>'[1]AP-Terminacion-Recursos_TSJ'!$AU$14</f>
        <v>0</v>
      </c>
      <c r="I148" s="10">
        <f>'[1]AP-Terminacion-Recursos_TSJ'!$AV$14</f>
        <v>6</v>
      </c>
      <c r="J148" s="10">
        <f>'[1]AP-Terminacion-Recursos_TSJ'!$AW$14</f>
        <v>86</v>
      </c>
      <c r="K148" s="6">
        <f t="shared" ref="K148" si="17">IF(C148=0,"-",(G148-C148)/C148)</f>
        <v>-1.2345679012345678E-2</v>
      </c>
      <c r="L148" s="6" t="str">
        <f t="shared" ref="L148" si="18">IF(D148=0,"-",(H148-D148)/D148)</f>
        <v>-</v>
      </c>
      <c r="M148" s="6">
        <f t="shared" ref="M148" si="19">IF(E148=0,"-",(I148-E148)/E148)</f>
        <v>-0.25</v>
      </c>
      <c r="N148" s="6">
        <f t="shared" ref="N148" si="20">IF(F148=0,"-",(J148-F148)/F148)</f>
        <v>-3.3707865168539325E-2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0.10810810810810811</v>
      </c>
      <c r="D149" s="6" t="str">
        <f t="shared" si="21"/>
        <v>-</v>
      </c>
      <c r="E149" s="6">
        <f t="shared" si="21"/>
        <v>0.14285714285714285</v>
      </c>
      <c r="F149" s="6">
        <f t="shared" si="21"/>
        <v>0.1111111111111111</v>
      </c>
      <c r="G149" s="6">
        <f t="shared" si="21"/>
        <v>8.9552238805970144E-2</v>
      </c>
      <c r="H149" s="6" t="str">
        <f t="shared" si="21"/>
        <v>-</v>
      </c>
      <c r="I149" s="6">
        <f t="shared" si="21"/>
        <v>0.25</v>
      </c>
      <c r="J149" s="6">
        <f t="shared" si="21"/>
        <v>9.8591549295774641E-2</v>
      </c>
      <c r="K149" s="6">
        <f>IF(OR(C149="-",G149="-"),"-",(G149-C149)/C149)</f>
        <v>-0.17164179104477623</v>
      </c>
      <c r="L149" s="6" t="str">
        <f t="shared" ref="L149:N150" si="22">IF(OR(D149="-",H149="-"),"-",(H149-D149)/D149)</f>
        <v>-</v>
      </c>
      <c r="M149" s="6">
        <f t="shared" si="22"/>
        <v>0.75000000000000011</v>
      </c>
      <c r="N149" s="6">
        <f t="shared" si="22"/>
        <v>-0.11267605633802817</v>
      </c>
    </row>
    <row r="150" spans="2:14" ht="29.25" thickBot="1" x14ac:dyDescent="0.25">
      <c r="B150" s="7" t="s">
        <v>77</v>
      </c>
      <c r="C150" s="6">
        <f t="shared" si="21"/>
        <v>0.16666666666666666</v>
      </c>
      <c r="D150" s="6" t="str">
        <f t="shared" si="21"/>
        <v>-</v>
      </c>
      <c r="E150" s="6">
        <f t="shared" si="21"/>
        <v>1</v>
      </c>
      <c r="F150" s="6">
        <f t="shared" si="21"/>
        <v>0.2857142857142857</v>
      </c>
      <c r="G150" s="6">
        <f t="shared" si="21"/>
        <v>0.30769230769230771</v>
      </c>
      <c r="H150" s="6" t="str">
        <f t="shared" si="21"/>
        <v>-</v>
      </c>
      <c r="I150" s="6">
        <f t="shared" si="21"/>
        <v>1</v>
      </c>
      <c r="J150" s="6">
        <f t="shared" si="21"/>
        <v>0.4</v>
      </c>
      <c r="K150" s="6">
        <f>IF(OR(C150="-",G150="-"),"-",(G150-C150)/C150)</f>
        <v>0.84615384615384637</v>
      </c>
      <c r="L150" s="6" t="str">
        <f t="shared" si="22"/>
        <v>-</v>
      </c>
      <c r="M150" s="6">
        <f t="shared" si="22"/>
        <v>0</v>
      </c>
      <c r="N150" s="6">
        <f t="shared" si="22"/>
        <v>0.40000000000000013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[1]AP_Apelaciones!$B$14</f>
        <v>71</v>
      </c>
      <c r="D157" s="19">
        <f>[1]AP_Apelaciones!$E$14</f>
        <v>71</v>
      </c>
      <c r="E157" s="18">
        <f>IF(C157=0,"-",(D157-C157)/C157)</f>
        <v>0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[1]AP_Apelaciones!$C$14</f>
        <v>9</v>
      </c>
      <c r="D158" s="19">
        <f>[1]AP_Apelaciones!$F$14</f>
        <v>9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[1]AP_Apelaciones!$D$14</f>
        <v>0</v>
      </c>
      <c r="D159" s="19">
        <f>[1]AP_Apelaciones!$G$14</f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0.88749999999999996</v>
      </c>
      <c r="D160" s="18">
        <f>IF(D157=0,"-",D157/(D157+D158+D159))</f>
        <v>0.88749999999999996</v>
      </c>
      <c r="E160" s="18">
        <f>IF(OR(C160="-",D160="-"),"-",(D160-C160)/C160)</f>
        <v>0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[1]AP_Enjuiciados_TSJ!$B$14</f>
        <v>3</v>
      </c>
      <c r="D166" s="5">
        <f>[1]AP_Enjuiciados_TSJ!$G$14</f>
        <v>5</v>
      </c>
      <c r="E166" s="6">
        <f>IF(C166=0,"-",(D166-C166)/C166)</f>
        <v>0.66666666666666663</v>
      </c>
    </row>
    <row r="167" spans="2:14" ht="20.100000000000001" customHeight="1" thickBot="1" x14ac:dyDescent="0.25">
      <c r="B167" s="4" t="s">
        <v>41</v>
      </c>
      <c r="C167" s="5">
        <f>[1]AP_Enjuiciados_TSJ!$C$14</f>
        <v>2</v>
      </c>
      <c r="D167" s="5">
        <f>[1]AP_Enjuiciados_TSJ!$H$14</f>
        <v>5</v>
      </c>
      <c r="E167" s="6">
        <f t="shared" ref="E167:E168" si="24">IF(C167=0,"-",(D167-C167)/C167)</f>
        <v>1.5</v>
      </c>
    </row>
    <row r="168" spans="2:14" ht="20.100000000000001" customHeight="1" thickBot="1" x14ac:dyDescent="0.25">
      <c r="B168" s="4" t="s">
        <v>42</v>
      </c>
      <c r="C168" s="5">
        <f>[1]AP_Enjuiciados_TSJ!$D$14</f>
        <v>0</v>
      </c>
      <c r="D168" s="5">
        <f>[1]AP_Enjuiciados_TSJ!$I$14</f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0.66666666666666663</v>
      </c>
      <c r="D169" s="6">
        <f>IF(D166=0,"-",(D167+D168)/D166)</f>
        <v>1</v>
      </c>
      <c r="E169" s="6">
        <f t="shared" ref="E169:E171" si="25">IF(OR(C169="-",D169="-"),"-",(D169-C169)/C169)</f>
        <v>0.50000000000000011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IF(C167=0,"-",C167/(C167+[1]AP_Enjuiciados_TSJ!$E$14))</f>
        <v>1</v>
      </c>
      <c r="D170" s="6">
        <f>IF(D167=0,"-",D167/(D167+[1]AP_Enjuiciados_TSJ!$J$14))</f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tr">
        <f>IF(C168=0,"-",C168/(C168+[1]AP_Enjuiciados_TSJ!$F$14))</f>
        <v>-</v>
      </c>
      <c r="D171" s="6" t="str">
        <f>IF(D168=0,"-",D168/(D168+[1]AP_Enjuiciados_TSJ!$K$14))</f>
        <v>-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[1]AP_1ªIns_TSJ!$B$14</f>
        <v>3</v>
      </c>
      <c r="D178" s="5">
        <f>[1]AP_1ªIns_TSJ!$F$14</f>
        <v>8</v>
      </c>
      <c r="E178" s="6">
        <f>IF(C178=0,"-",(D178-C178)/C178)</f>
        <v>1.6666666666666667</v>
      </c>
      <c r="H178" s="13"/>
    </row>
    <row r="179" spans="2:8" ht="15" thickBot="1" x14ac:dyDescent="0.25">
      <c r="B179" s="4" t="s">
        <v>43</v>
      </c>
      <c r="C179" s="5">
        <f>[1]AP_1ªIns_TSJ!$C$14</f>
        <v>3</v>
      </c>
      <c r="D179" s="5">
        <f>[1]AP_1ªIns_TSJ!$G$14</f>
        <v>7</v>
      </c>
      <c r="E179" s="6">
        <f t="shared" ref="E179:E185" si="26">IF(C179=0,"-",(D179-C179)/C179)</f>
        <v>1.3333333333333333</v>
      </c>
      <c r="H179" s="13"/>
    </row>
    <row r="180" spans="2:8" ht="15" thickBot="1" x14ac:dyDescent="0.25">
      <c r="B180" s="4" t="s">
        <v>47</v>
      </c>
      <c r="C180" s="5">
        <f>[1]AP_1ªIns_TSJ!$D$14</f>
        <v>0</v>
      </c>
      <c r="D180" s="5">
        <f>[1]AP_1ªIns_TSJ!$H$14</f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f>[1]AP_1ªIns_TSJ!$E$14</f>
        <v>0</v>
      </c>
      <c r="D181" s="5">
        <f>[1]AP_1ªIns_TSJ!$I$14</f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f>[1]AP_Recursos_TSJ!$B$14</f>
        <v>90</v>
      </c>
      <c r="D182" s="5">
        <f>[1]AP_Recursos_TSJ!$F$14</f>
        <v>85</v>
      </c>
      <c r="E182" s="6">
        <f t="shared" si="26"/>
        <v>-5.5555555555555552E-2</v>
      </c>
      <c r="H182" s="13"/>
    </row>
    <row r="183" spans="2:8" ht="15" thickBot="1" x14ac:dyDescent="0.25">
      <c r="B183" s="4" t="s">
        <v>47</v>
      </c>
      <c r="C183" s="5">
        <f>[1]AP_Recursos_TSJ!$C$14</f>
        <v>82</v>
      </c>
      <c r="D183" s="5">
        <f>[1]AP_Recursos_TSJ!$G$14</f>
        <v>78</v>
      </c>
      <c r="E183" s="6">
        <f t="shared" si="26"/>
        <v>-4.878048780487805E-2</v>
      </c>
      <c r="H183" s="13"/>
    </row>
    <row r="184" spans="2:8" ht="15" thickBot="1" x14ac:dyDescent="0.25">
      <c r="B184" s="4" t="s">
        <v>70</v>
      </c>
      <c r="C184" s="5">
        <f>[1]AP_Recursos_TSJ!$D$14</f>
        <v>0</v>
      </c>
      <c r="D184" s="5">
        <f>[1]AP_Recursos_TSJ!$H$14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[1]AP_Recursos_TSJ!$E$14</f>
        <v>8</v>
      </c>
      <c r="D185" s="5">
        <f>[1]AP_Recursos_TSJ!$I$14</f>
        <v>7</v>
      </c>
      <c r="E185" s="6">
        <f t="shared" si="26"/>
        <v>-0.125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[1]Menores_Sentencia_TSJ!$B$14</f>
        <v>6</v>
      </c>
      <c r="D197" s="5">
        <f>[1]Menores_Sentencia_TSJ!$F$14</f>
        <v>3</v>
      </c>
      <c r="E197" s="6">
        <f t="shared" ref="E197:E200" si="27">IF(C197=0,"-",(D197-C197)/C197)</f>
        <v>-0.5</v>
      </c>
    </row>
    <row r="198" spans="2:5" ht="15" thickBot="1" x14ac:dyDescent="0.25">
      <c r="B198" s="4" t="s">
        <v>83</v>
      </c>
      <c r="C198" s="5">
        <f>[1]Menores_Sentencia_TSJ!$C$14</f>
        <v>1</v>
      </c>
      <c r="D198" s="5">
        <f>[1]Menores_Sentencia_TSJ!$G$14</f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f>[1]Menores_Sentencia_TSJ!$D$14</f>
        <v>7</v>
      </c>
      <c r="D199" s="5">
        <f>[1]Menores_Sentencia_TSJ!$H$14</f>
        <v>3</v>
      </c>
      <c r="E199" s="6">
        <f t="shared" si="27"/>
        <v>-0.5714285714285714</v>
      </c>
    </row>
    <row r="200" spans="2:5" ht="15" thickBot="1" x14ac:dyDescent="0.25">
      <c r="B200" s="4" t="s">
        <v>85</v>
      </c>
      <c r="C200" s="5">
        <f>[1]Menores_Sentencia_TSJ!$E$14</f>
        <v>4</v>
      </c>
      <c r="D200" s="5">
        <f>[1]Menores_Sentencia_TSJ!$I$14</f>
        <v>2</v>
      </c>
      <c r="E200" s="6">
        <f t="shared" si="27"/>
        <v>-0.5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[1]Menores_Enjuiciados_TSJ!$B$14</f>
        <v>6</v>
      </c>
      <c r="D208" s="5">
        <f>[1]Menores_Enjuiciados_TSJ!$H$14</f>
        <v>3</v>
      </c>
      <c r="E208" s="6">
        <f t="shared" si="28"/>
        <v>-0.5</v>
      </c>
    </row>
    <row r="209" spans="2:5" ht="20.100000000000001" customHeight="1" thickBot="1" x14ac:dyDescent="0.25">
      <c r="B209" s="17" t="s">
        <v>86</v>
      </c>
      <c r="C209" s="5">
        <f>[1]Menores_Enjuiciados_TSJ!$C$14</f>
        <v>6</v>
      </c>
      <c r="D209" s="5">
        <f>[1]Menores_Enjuiciados_TSJ!$I$14</f>
        <v>3</v>
      </c>
      <c r="E209" s="6">
        <f t="shared" si="28"/>
        <v>-0.5</v>
      </c>
    </row>
    <row r="210" spans="2:5" ht="20.100000000000001" customHeight="1" thickBot="1" x14ac:dyDescent="0.25">
      <c r="B210" s="17" t="s">
        <v>87</v>
      </c>
      <c r="C210" s="5">
        <f>[1]Menores_Enjuiciados_TSJ!$D$14</f>
        <v>0</v>
      </c>
      <c r="D210" s="5">
        <f>[1]Menores_Enjuiciados_TSJ!$J$14</f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[1]Menores_Enjuiciados_TSJ!$E$14</f>
        <v>1</v>
      </c>
      <c r="D212" s="5">
        <f>[1]Menores_Enjuiciados_TSJ!$K$14</f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f>[1]Menores_Enjuiciados_TSJ!$F$14</f>
        <v>1</v>
      </c>
      <c r="D213" s="5">
        <f>[1]Menores_Enjuiciados_TSJ!$L$14</f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f>[1]Menores_Enjuiciados_TSJ!$G$14</f>
        <v>0</v>
      </c>
      <c r="D214" s="5">
        <f>[1]Menores_Enjuiciados_TSJ!$M$14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[1]Menores_Asuntos_TSJ!$B$14</f>
        <v>8</v>
      </c>
      <c r="D221" s="5">
        <f>[1]Menores_Asuntos_TSJ!$E$14</f>
        <v>1</v>
      </c>
      <c r="E221" s="6">
        <f t="shared" ref="E221:E223" si="30">IF(C221=0,"-",(D221-C221)/C221)</f>
        <v>-0.875</v>
      </c>
    </row>
    <row r="222" spans="2:5" ht="15" thickBot="1" x14ac:dyDescent="0.25">
      <c r="B222" s="16" t="s">
        <v>92</v>
      </c>
      <c r="C222" s="5">
        <f>[1]Menores_Asuntos_TSJ!$C$14</f>
        <v>9</v>
      </c>
      <c r="D222" s="5">
        <f>[1]Menores_Asuntos_TSJ!$F$14</f>
        <v>3</v>
      </c>
      <c r="E222" s="6">
        <f t="shared" si="30"/>
        <v>-0.66666666666666663</v>
      </c>
    </row>
    <row r="223" spans="2:5" ht="15" thickBot="1" x14ac:dyDescent="0.25">
      <c r="B223" s="16" t="s">
        <v>93</v>
      </c>
      <c r="C223" s="5">
        <f>[1]Menores_Asuntos_TSJ!$D$14</f>
        <v>4</v>
      </c>
      <c r="D223" s="5">
        <f>[1]Menores_Asuntos_TSJ!$G$14</f>
        <v>2</v>
      </c>
      <c r="E223" s="6">
        <f t="shared" si="30"/>
        <v>-0.5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TSJ'!$B$15</f>
        <v>6604</v>
      </c>
      <c r="D14" s="5">
        <f>'[1]VG_Denuncias TSJ'!$V$15</f>
        <v>6097</v>
      </c>
      <c r="E14" s="6">
        <f>IF(C14&gt;0,(D14-C14)/C14)</f>
        <v>-7.6771653543307089E-2</v>
      </c>
    </row>
    <row r="15" spans="1:5" ht="20.100000000000001" customHeight="1" thickBot="1" x14ac:dyDescent="0.25">
      <c r="B15" s="4" t="s">
        <v>17</v>
      </c>
      <c r="C15" s="5">
        <f>'[1]VG_Denuncias TSJ'!$C$15</f>
        <v>6053</v>
      </c>
      <c r="D15" s="5">
        <f>'[1]VG_Denuncias TSJ'!$W$15</f>
        <v>6073</v>
      </c>
      <c r="E15" s="6">
        <f t="shared" ref="E15:E25" si="0">IF(C15&gt;0,(D15-C15)/C15)</f>
        <v>3.3041467041136628E-3</v>
      </c>
    </row>
    <row r="16" spans="1:5" ht="20.100000000000001" customHeight="1" thickBot="1" x14ac:dyDescent="0.25">
      <c r="B16" s="4" t="s">
        <v>18</v>
      </c>
      <c r="C16" s="5">
        <f>'[1]VG_Denuncias TSJ'!$D$15</f>
        <v>5008</v>
      </c>
      <c r="D16" s="5">
        <f>'[1]VG_Denuncias TSJ'!$X$15</f>
        <v>4912</v>
      </c>
      <c r="E16" s="6">
        <f t="shared" si="0"/>
        <v>-1.9169329073482427E-2</v>
      </c>
    </row>
    <row r="17" spans="2:5" ht="20.100000000000001" customHeight="1" thickBot="1" x14ac:dyDescent="0.25">
      <c r="B17" s="4" t="s">
        <v>19</v>
      </c>
      <c r="C17" s="5">
        <f>'[1]VG_Denuncias TSJ'!$E$15</f>
        <v>1045</v>
      </c>
      <c r="D17" s="5">
        <f>'[1]VG_Denuncias TSJ'!$Y$15</f>
        <v>1161</v>
      </c>
      <c r="E17" s="6">
        <f t="shared" si="0"/>
        <v>0.11100478468899522</v>
      </c>
    </row>
    <row r="18" spans="2:5" ht="20.100000000000001" customHeight="1" thickBot="1" x14ac:dyDescent="0.25">
      <c r="B18" s="4" t="s">
        <v>100</v>
      </c>
      <c r="C18" s="5">
        <f>'[1]VG_Denuncias TSJ'!$M$15</f>
        <v>0</v>
      </c>
      <c r="D18" s="5">
        <f>'[1]VG_Denuncias TSJ'!$AG$15</f>
        <v>79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TSJ'!$N$15</f>
        <v>0</v>
      </c>
      <c r="D19" s="5">
        <f>'[1]VG_Denuncias TSJ'!$AH$15</f>
        <v>8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0.17264166528993888</v>
      </c>
      <c r="D20" s="6">
        <f>D17/D15</f>
        <v>0.19117404906965257</v>
      </c>
      <c r="E20" s="6">
        <f t="shared" si="0"/>
        <v>0.10734595121397798</v>
      </c>
    </row>
    <row r="21" spans="2:5" ht="30" customHeight="1" thickBot="1" x14ac:dyDescent="0.25">
      <c r="B21" s="4" t="s">
        <v>23</v>
      </c>
      <c r="C21" s="5">
        <f>'[1]VG_Denuncias TSJ'!$O$15</f>
        <v>366</v>
      </c>
      <c r="D21" s="5">
        <f>'[1]VG_Denuncias TSJ'!$AI$15</f>
        <v>672</v>
      </c>
      <c r="E21" s="6">
        <f t="shared" si="0"/>
        <v>0.83606557377049184</v>
      </c>
    </row>
    <row r="22" spans="2:5" ht="20.100000000000001" customHeight="1" thickBot="1" x14ac:dyDescent="0.25">
      <c r="B22" s="4" t="s">
        <v>24</v>
      </c>
      <c r="C22" s="5">
        <f>'[1]VG_Denuncias TSJ'!$P$15</f>
        <v>274</v>
      </c>
      <c r="D22" s="5">
        <f>'[1]VG_Denuncias TSJ'!$AJ$15</f>
        <v>510</v>
      </c>
      <c r="E22" s="6">
        <f t="shared" si="0"/>
        <v>0.86131386861313863</v>
      </c>
    </row>
    <row r="23" spans="2:5" ht="20.100000000000001" customHeight="1" thickBot="1" x14ac:dyDescent="0.25">
      <c r="B23" s="4" t="s">
        <v>25</v>
      </c>
      <c r="C23" s="5">
        <f>'[1]VG_Denuncias TSJ'!$Q$15</f>
        <v>92</v>
      </c>
      <c r="D23" s="5">
        <f>'[1]VG_Denuncias TSJ'!$AK$15</f>
        <v>162</v>
      </c>
      <c r="E23" s="6">
        <f t="shared" si="0"/>
        <v>0.76086956521739135</v>
      </c>
    </row>
    <row r="24" spans="2:5" ht="20.100000000000001" customHeight="1" thickBot="1" x14ac:dyDescent="0.25">
      <c r="B24" s="4" t="s">
        <v>21</v>
      </c>
      <c r="C24" s="6">
        <f>C23/C21</f>
        <v>0.25136612021857924</v>
      </c>
      <c r="D24" s="6">
        <f t="shared" ref="D24" si="1">D23/D21</f>
        <v>0.24107142857142858</v>
      </c>
      <c r="E24" s="6">
        <f t="shared" si="0"/>
        <v>-4.0954968944099369E-2</v>
      </c>
    </row>
    <row r="25" spans="2:5" ht="20.100000000000001" customHeight="1" thickBot="1" x14ac:dyDescent="0.25">
      <c r="B25" s="7" t="s">
        <v>26</v>
      </c>
      <c r="C25" s="6">
        <f>'[1]VG_Denuncias TSJ'!$U$15</f>
        <v>0.43219198377762785</v>
      </c>
      <c r="D25" s="6">
        <f>'[1]VG_Denuncias TSJ'!$AR$15</f>
        <v>0.43327012283953525</v>
      </c>
      <c r="E25" s="6">
        <f t="shared" si="0"/>
        <v>2.4945836627597597E-3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[1]VG_Ordenes_TSJ!$B$15</f>
        <v>2022</v>
      </c>
      <c r="D34" s="5">
        <f>[1]VG_Ordenes_TSJ!$G$15</f>
        <v>2009</v>
      </c>
      <c r="E34" s="6">
        <f>IF(C34&gt;0,(D34-C34)/C34,"-")</f>
        <v>-6.429277942631058E-3</v>
      </c>
    </row>
    <row r="35" spans="2:5" ht="20.100000000000001" customHeight="1" thickBot="1" x14ac:dyDescent="0.25">
      <c r="B35" s="4" t="s">
        <v>29</v>
      </c>
      <c r="C35" s="5">
        <f>[1]VG_Ordenes_TSJ!$C$15</f>
        <v>22</v>
      </c>
      <c r="D35" s="5">
        <f>[1]VG_Ordenes_TSJ!$H$15</f>
        <v>6</v>
      </c>
      <c r="E35" s="6">
        <f t="shared" ref="E35:E37" si="2">IF(C35&gt;0,(D35-C35)/C35,"-")</f>
        <v>-0.72727272727272729</v>
      </c>
    </row>
    <row r="36" spans="2:5" ht="20.100000000000001" customHeight="1" thickBot="1" x14ac:dyDescent="0.25">
      <c r="B36" s="4" t="s">
        <v>28</v>
      </c>
      <c r="C36" s="5">
        <f>[1]VG_Ordenes_TSJ!$D$15</f>
        <v>1335</v>
      </c>
      <c r="D36" s="5">
        <f>[1]VG_Ordenes_TSJ!$I$15</f>
        <v>1291</v>
      </c>
      <c r="E36" s="6">
        <f t="shared" si="2"/>
        <v>-3.2958801498127341E-2</v>
      </c>
    </row>
    <row r="37" spans="2:5" ht="20.100000000000001" customHeight="1" thickBot="1" x14ac:dyDescent="0.25">
      <c r="B37" s="4" t="s">
        <v>30</v>
      </c>
      <c r="C37" s="5">
        <f>[1]VG_Ordenes_TSJ!$E$15</f>
        <v>665</v>
      </c>
      <c r="D37" s="5">
        <f>[1]VG_Ordenes_TSJ!$J$15</f>
        <v>712</v>
      </c>
      <c r="E37" s="6">
        <f t="shared" si="2"/>
        <v>7.067669172932331E-2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[1]VG_Terminacion_TSJ!$C$15</f>
        <v>662</v>
      </c>
      <c r="D44" s="5">
        <f>[1]VG_Terminacion_TSJ!$L$15</f>
        <v>634</v>
      </c>
      <c r="E44" s="6">
        <f>IF(C44&gt;0,(D44-C44)/C44,"-")</f>
        <v>-4.2296072507552872E-2</v>
      </c>
    </row>
    <row r="45" spans="2:5" ht="20.100000000000001" customHeight="1" thickBot="1" x14ac:dyDescent="0.25">
      <c r="B45" s="4" t="s">
        <v>34</v>
      </c>
      <c r="C45" s="5">
        <f>[1]VG_Terminacion_TSJ!$B$15</f>
        <v>136</v>
      </c>
      <c r="D45" s="5">
        <f>[1]VG_Terminacion_TSJ!$K$15</f>
        <v>113</v>
      </c>
      <c r="E45" s="6">
        <f t="shared" ref="E45:E51" si="3">IF(C45&gt;0,(D45-C45)/C45,"-")</f>
        <v>-0.16911764705882354</v>
      </c>
    </row>
    <row r="46" spans="2:5" ht="20.100000000000001" customHeight="1" thickBot="1" x14ac:dyDescent="0.25">
      <c r="B46" s="4" t="s">
        <v>31</v>
      </c>
      <c r="C46" s="5">
        <f>[1]VG_Terminacion_TSJ!$D$15</f>
        <v>77</v>
      </c>
      <c r="D46" s="5">
        <f>[1]VG_Terminacion_TSJ!$M$15</f>
        <v>87</v>
      </c>
      <c r="E46" s="6">
        <f t="shared" si="3"/>
        <v>0.12987012987012986</v>
      </c>
    </row>
    <row r="47" spans="2:5" ht="20.100000000000001" customHeight="1" thickBot="1" x14ac:dyDescent="0.25">
      <c r="B47" s="4" t="s">
        <v>32</v>
      </c>
      <c r="C47" s="5">
        <f>[1]VG_Terminacion_TSJ!$E$15</f>
        <v>2566</v>
      </c>
      <c r="D47" s="5">
        <f>[1]VG_Terminacion_TSJ!$N$15</f>
        <v>2406</v>
      </c>
      <c r="E47" s="6">
        <f t="shared" si="3"/>
        <v>-6.2353858144972719E-2</v>
      </c>
    </row>
    <row r="48" spans="2:5" ht="20.100000000000001" customHeight="1" thickBot="1" x14ac:dyDescent="0.25">
      <c r="B48" s="4" t="s">
        <v>35</v>
      </c>
      <c r="C48" s="5">
        <f>[1]VG_Terminacion_TSJ!$F$15</f>
        <v>1019</v>
      </c>
      <c r="D48" s="5">
        <f>[1]VG_Terminacion_TSJ!$O$15</f>
        <v>995</v>
      </c>
      <c r="E48" s="6">
        <f t="shared" si="3"/>
        <v>-2.3552502453385672E-2</v>
      </c>
    </row>
    <row r="49" spans="2:5" ht="20.100000000000001" customHeight="1" thickBot="1" x14ac:dyDescent="0.25">
      <c r="B49" s="4" t="s">
        <v>67</v>
      </c>
      <c r="C49" s="5">
        <f>[1]VG_Terminacion_TSJ!$G$15</f>
        <v>677</v>
      </c>
      <c r="D49" s="5">
        <f>[1]VG_Terminacion_TSJ!$P$15</f>
        <v>651</v>
      </c>
      <c r="E49" s="6">
        <f t="shared" si="3"/>
        <v>-3.8404726735598228E-2</v>
      </c>
    </row>
    <row r="50" spans="2:5" ht="20.100000000000001" customHeight="1" collapsed="1" thickBot="1" x14ac:dyDescent="0.25">
      <c r="B50" s="4" t="s">
        <v>36</v>
      </c>
      <c r="C50" s="6">
        <f>C44/(C44+C45)</f>
        <v>0.82957393483709274</v>
      </c>
      <c r="D50" s="6">
        <f>D44/(D44+D45)</f>
        <v>0.84872824631860777</v>
      </c>
      <c r="E50" s="6">
        <f t="shared" si="3"/>
        <v>2.3089336196750746E-2</v>
      </c>
    </row>
    <row r="51" spans="2:5" ht="20.100000000000001" customHeight="1" thickBot="1" x14ac:dyDescent="0.25">
      <c r="B51" s="4" t="s">
        <v>37</v>
      </c>
      <c r="C51" s="6">
        <f>C47/(C46+C47)</f>
        <v>0.97086643965191066</v>
      </c>
      <c r="D51" s="6">
        <f t="shared" ref="D51" si="4">D47/(D46+D47)</f>
        <v>0.96510228640192541</v>
      </c>
      <c r="E51" s="6">
        <f t="shared" si="3"/>
        <v>-5.9371227746340656E-3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[1]VG_Enjuiciados_TSJ!$B$15</f>
        <v>799</v>
      </c>
      <c r="D58" s="5">
        <f>[1]VG_Enjuiciados_TSJ!$G$15</f>
        <v>748</v>
      </c>
      <c r="E58" s="6">
        <f>IF(C58&gt;0,(D58-C58)/C58,"-")</f>
        <v>-6.3829787234042548E-2</v>
      </c>
    </row>
    <row r="59" spans="2:5" ht="20.100000000000001" customHeight="1" thickBot="1" x14ac:dyDescent="0.25">
      <c r="B59" s="4" t="s">
        <v>41</v>
      </c>
      <c r="C59" s="5">
        <f>[1]VG_Enjuiciados_TSJ!$C$15</f>
        <v>581</v>
      </c>
      <c r="D59" s="5">
        <f>[1]VG_Enjuiciados_TSJ!$H$15</f>
        <v>542</v>
      </c>
      <c r="E59" s="6">
        <f t="shared" ref="E59:E63" si="5">IF(C59&gt;0,(D59-C59)/C59,"-")</f>
        <v>-6.7125645438898457E-2</v>
      </c>
    </row>
    <row r="60" spans="2:5" ht="20.100000000000001" customHeight="1" thickBot="1" x14ac:dyDescent="0.25">
      <c r="B60" s="4" t="s">
        <v>42</v>
      </c>
      <c r="C60" s="5">
        <f>[1]VG_Enjuiciados_TSJ!$D$15</f>
        <v>81</v>
      </c>
      <c r="D60" s="5">
        <f>[1]VG_Enjuiciados_TSJ!$I$15</f>
        <v>92</v>
      </c>
      <c r="E60" s="6">
        <f t="shared" si="5"/>
        <v>0.13580246913580246</v>
      </c>
    </row>
    <row r="61" spans="2:5" ht="20.100000000000001" customHeight="1" collapsed="1" thickBot="1" x14ac:dyDescent="0.25">
      <c r="B61" s="4" t="s">
        <v>98</v>
      </c>
      <c r="C61" s="6">
        <f>(C59+C60)/C58</f>
        <v>0.82853566958698377</v>
      </c>
      <c r="D61" s="6">
        <f>(D59+D60)/D58</f>
        <v>0.84759358288770048</v>
      </c>
      <c r="E61" s="6">
        <f t="shared" si="5"/>
        <v>2.300192254875023E-2</v>
      </c>
    </row>
    <row r="62" spans="2:5" ht="20.100000000000001" customHeight="1" thickBot="1" x14ac:dyDescent="0.25">
      <c r="B62" s="4" t="s">
        <v>39</v>
      </c>
      <c r="C62" s="6">
        <f>C59/(C59+[1]VG_Enjuiciados_TSJ!$E$15)</f>
        <v>0.82645803698435283</v>
      </c>
      <c r="D62" s="6">
        <f>D59/(D59+[1]VG_Enjuiciados_TSJ!$J$15)</f>
        <v>0.84952978056426331</v>
      </c>
      <c r="E62" s="6">
        <f t="shared" si="5"/>
        <v>2.7916412627671378E-2</v>
      </c>
    </row>
    <row r="63" spans="2:5" ht="20.100000000000001" customHeight="1" thickBot="1" x14ac:dyDescent="0.25">
      <c r="B63" s="4" t="s">
        <v>40</v>
      </c>
      <c r="C63" s="6">
        <f>C60/(C60+[1]VG_Enjuiciados_TSJ!$F$15)</f>
        <v>0.84375</v>
      </c>
      <c r="D63" s="6">
        <f>D60/(D60+[1]VG_Enjuiciados_TSJ!$K$15)</f>
        <v>0.83636363636363631</v>
      </c>
      <c r="E63" s="6">
        <f t="shared" si="5"/>
        <v>-8.7542087542088181E-3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[1]VG_Movimiento_TSJ!$B$16</f>
        <v>7321</v>
      </c>
      <c r="D70" s="5">
        <f>[1]VG_Movimiento_TSJ!$Z$16</f>
        <v>6520</v>
      </c>
      <c r="E70" s="6">
        <f>IF(C70&gt;0,(D70-C70)/C70,"-")</f>
        <v>-0.10941128261166508</v>
      </c>
    </row>
    <row r="71" spans="2:10" ht="20.100000000000001" customHeight="1" thickBot="1" x14ac:dyDescent="0.25">
      <c r="B71" s="4" t="s">
        <v>45</v>
      </c>
      <c r="C71" s="5">
        <f>[1]VG_Movimiento_TSJ!$E$16</f>
        <v>1959</v>
      </c>
      <c r="D71" s="5">
        <f>[1]VG_Movimiento_TSJ!$AC$16</f>
        <v>1652</v>
      </c>
      <c r="E71" s="6">
        <f t="shared" ref="E71:E77" si="6">IF(C71&gt;0,(D71-C71)/C71,"-")</f>
        <v>-0.15671260847371107</v>
      </c>
    </row>
    <row r="72" spans="2:10" ht="20.100000000000001" customHeight="1" thickBot="1" x14ac:dyDescent="0.25">
      <c r="B72" s="4" t="s">
        <v>43</v>
      </c>
      <c r="C72" s="5">
        <f>[1]VG_Movimiento_TSJ!$H$16</f>
        <v>11</v>
      </c>
      <c r="D72" s="5">
        <f>[1]VG_Movimiento_TSJ!$AF$16</f>
        <v>21</v>
      </c>
      <c r="E72" s="6">
        <f t="shared" si="6"/>
        <v>0.90909090909090906</v>
      </c>
    </row>
    <row r="73" spans="2:10" ht="20.100000000000001" customHeight="1" thickBot="1" x14ac:dyDescent="0.25">
      <c r="B73" s="4" t="s">
        <v>46</v>
      </c>
      <c r="C73" s="5">
        <f>[1]VG_Movimiento_TSJ!$K$16</f>
        <v>3781</v>
      </c>
      <c r="D73" s="5">
        <f>[1]VG_Movimiento_TSJ!$AI$16</f>
        <v>3499</v>
      </c>
      <c r="E73" s="6">
        <f t="shared" si="6"/>
        <v>-7.4583443533456764E-2</v>
      </c>
    </row>
    <row r="74" spans="2:10" ht="20.100000000000001" customHeight="1" thickBot="1" x14ac:dyDescent="0.25">
      <c r="B74" s="4" t="s">
        <v>47</v>
      </c>
      <c r="C74" s="5">
        <f>[1]VG_Movimiento_TSJ!$N$16</f>
        <v>1271</v>
      </c>
      <c r="D74" s="5">
        <f>[1]VG_Movimiento_TSJ!$AL$16</f>
        <v>1046</v>
      </c>
      <c r="E74" s="6">
        <f t="shared" si="6"/>
        <v>-0.17702596380802518</v>
      </c>
    </row>
    <row r="75" spans="2:10" ht="20.100000000000001" customHeight="1" thickBot="1" x14ac:dyDescent="0.25">
      <c r="B75" s="4" t="s">
        <v>48</v>
      </c>
      <c r="C75" s="5">
        <f>[1]VG_Movimiento_TSJ!$Q$16</f>
        <v>296</v>
      </c>
      <c r="D75" s="5">
        <f>[1]VG_Movimiento_TSJ!$AO$16</f>
        <v>299</v>
      </c>
      <c r="E75" s="6">
        <f t="shared" si="6"/>
        <v>1.0135135135135136E-2</v>
      </c>
    </row>
    <row r="76" spans="2:10" ht="20.100000000000001" customHeight="1" thickBot="1" x14ac:dyDescent="0.25">
      <c r="B76" s="4" t="s">
        <v>49</v>
      </c>
      <c r="C76" s="5">
        <f>[1]VG_Movimiento_TSJ!$T$16</f>
        <v>0</v>
      </c>
      <c r="D76" s="5">
        <f>[1]VG_Movimiento_TSJ!$AR$16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[1]VG_Movimiento_TSJ!$W$16</f>
        <v>3</v>
      </c>
      <c r="D77" s="5">
        <f>[1]VG_Movimiento_TSJ!$AU$16</f>
        <v>3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[1]Penal_Terminacion_TSJ!$B$15</f>
        <v>496</v>
      </c>
      <c r="D90" s="5">
        <f>[1]Penal_Terminacion_TSJ!$E$15</f>
        <v>378</v>
      </c>
      <c r="E90" s="6">
        <f>IF(C90&gt;0,(D90-C90)/C90,"-")</f>
        <v>-0.23790322580645162</v>
      </c>
    </row>
    <row r="91" spans="2:5" ht="29.25" thickBot="1" x14ac:dyDescent="0.25">
      <c r="B91" s="4" t="s">
        <v>52</v>
      </c>
      <c r="C91" s="5">
        <f>[1]Penal_Terminacion_TSJ!$C$15</f>
        <v>390</v>
      </c>
      <c r="D91" s="5">
        <f>[1]Penal_Terminacion_TSJ!$F$15</f>
        <v>267</v>
      </c>
      <c r="E91" s="6">
        <f t="shared" ref="E91:E93" si="7">IF(C91&gt;0,(D91-C91)/C91,"-")</f>
        <v>-0.31538461538461537</v>
      </c>
    </row>
    <row r="92" spans="2:5" ht="29.25" customHeight="1" thickBot="1" x14ac:dyDescent="0.25">
      <c r="B92" s="4" t="s">
        <v>53</v>
      </c>
      <c r="C92" s="5">
        <f>[1]Penal_Terminacion_TSJ!$D$15</f>
        <v>367</v>
      </c>
      <c r="D92" s="5">
        <f>[1]Penal_Terminacion_TSJ!$G$15</f>
        <v>272</v>
      </c>
      <c r="E92" s="6">
        <f t="shared" si="7"/>
        <v>-0.25885558583106266</v>
      </c>
    </row>
    <row r="93" spans="2:5" ht="29.25" customHeight="1" thickBot="1" x14ac:dyDescent="0.25">
      <c r="B93" s="4" t="s">
        <v>54</v>
      </c>
      <c r="C93" s="6">
        <f>(C90+C91)/(C90+C91+C92)</f>
        <v>0.70710295291300873</v>
      </c>
      <c r="D93" s="6">
        <f>(D90+D91)/(D90+D91+D92)</f>
        <v>0.70338058887677213</v>
      </c>
      <c r="E93" s="6">
        <f t="shared" si="7"/>
        <v>-5.2642462047454439E-3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[1]Penal_Enjuiciados_TSJ!$B$15</f>
        <v>1275</v>
      </c>
      <c r="D100" s="5">
        <f>[1]Penal_Enjuiciados_TSJ!$G$15</f>
        <v>919</v>
      </c>
      <c r="E100" s="6">
        <f>IF(C100&gt;0,(D100-C100)/C100,"-")</f>
        <v>-0.27921568627450982</v>
      </c>
    </row>
    <row r="101" spans="2:5" ht="20.100000000000001" customHeight="1" thickBot="1" x14ac:dyDescent="0.25">
      <c r="B101" s="4" t="s">
        <v>41</v>
      </c>
      <c r="C101" s="5">
        <f>[1]Penal_Enjuiciados_TSJ!$C$15</f>
        <v>772</v>
      </c>
      <c r="D101" s="5">
        <f>[1]Penal_Enjuiciados_TSJ!$H$15</f>
        <v>552</v>
      </c>
      <c r="E101" s="6">
        <f t="shared" ref="E101:E105" si="8">IF(C101&gt;0,(D101-C101)/C101,"-")</f>
        <v>-0.28497409326424872</v>
      </c>
    </row>
    <row r="102" spans="2:5" ht="20.100000000000001" customHeight="1" thickBot="1" x14ac:dyDescent="0.25">
      <c r="B102" s="4" t="s">
        <v>42</v>
      </c>
      <c r="C102" s="5">
        <f>[1]Penal_Enjuiciados_TSJ!$D$15</f>
        <v>130</v>
      </c>
      <c r="D102" s="5">
        <f>[1]Penal_Enjuiciados_TSJ!$I$15</f>
        <v>94</v>
      </c>
      <c r="E102" s="6">
        <f t="shared" si="8"/>
        <v>-0.27692307692307694</v>
      </c>
    </row>
    <row r="103" spans="2:5" ht="20.100000000000001" customHeight="1" thickBot="1" x14ac:dyDescent="0.25">
      <c r="B103" s="4" t="s">
        <v>98</v>
      </c>
      <c r="C103" s="6">
        <f>(C101+C102)/C100</f>
        <v>0.70745098039215681</v>
      </c>
      <c r="D103" s="6">
        <f>(D101+D102)/D100</f>
        <v>0.70293797606093578</v>
      </c>
      <c r="E103" s="6">
        <f t="shared" si="8"/>
        <v>-6.3792466987880525E-3</v>
      </c>
    </row>
    <row r="104" spans="2:5" ht="20.100000000000001" customHeight="1" thickBot="1" x14ac:dyDescent="0.25">
      <c r="B104" s="4" t="s">
        <v>39</v>
      </c>
      <c r="C104" s="6">
        <f>C101/([1]Penal_Enjuiciados_TSJ!$C$15+[1]Penal_Enjuiciados_TSJ!$E$15)</f>
        <v>0.70373746581586138</v>
      </c>
      <c r="D104" s="6">
        <f>D101/([1]Penal_Enjuiciados_TSJ!$H$15+[1]Penal_Enjuiciados_TSJ!$J$15)</f>
        <v>0.69785082174462709</v>
      </c>
      <c r="E104" s="6">
        <f t="shared" si="8"/>
        <v>-8.364829722984482E-3</v>
      </c>
    </row>
    <row r="105" spans="2:5" ht="20.100000000000001" customHeight="1" thickBot="1" x14ac:dyDescent="0.25">
      <c r="B105" s="4" t="s">
        <v>40</v>
      </c>
      <c r="C105" s="6">
        <f>C102/([1]Penal_Enjuiciados_TSJ!$D$15+[1]Penal_Enjuiciados_TSJ!$F$15)</f>
        <v>0.7303370786516854</v>
      </c>
      <c r="D105" s="6">
        <f>D102/([1]Penal_Enjuiciados_TSJ!$I$15+[1]Penal_Enjuiciados_TSJ!$K$15)</f>
        <v>0.734375</v>
      </c>
      <c r="E105" s="6">
        <f t="shared" si="8"/>
        <v>5.5288461538461437E-3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[1]Penal_Movimientos_TSJ!$B$15</f>
        <v>1190</v>
      </c>
      <c r="D112" s="5">
        <f>[1]Penal_Movimientos_TSJ!$E$15</f>
        <v>1124</v>
      </c>
      <c r="E112" s="6">
        <f>IF(C112&gt;0,(D112-C112)/C112,"-")</f>
        <v>-5.5462184873949577E-2</v>
      </c>
    </row>
    <row r="113" spans="2:14" ht="15" thickBot="1" x14ac:dyDescent="0.25">
      <c r="B113" s="4" t="s">
        <v>56</v>
      </c>
      <c r="C113" s="5">
        <f>[1]Penal_Movimientos_TSJ!$C$15</f>
        <v>894</v>
      </c>
      <c r="D113" s="5">
        <f>[1]Penal_Movimientos_TSJ!$F$15</f>
        <v>814</v>
      </c>
      <c r="E113" s="6">
        <f t="shared" ref="E113:E114" si="9">IF(C113&gt;0,(D113-C113)/C113,"-")</f>
        <v>-8.9485458612975396E-2</v>
      </c>
    </row>
    <row r="114" spans="2:14" ht="15" thickBot="1" x14ac:dyDescent="0.25">
      <c r="B114" s="4" t="s">
        <v>57</v>
      </c>
      <c r="C114" s="5">
        <f>[1]Penal_Movimientos_TSJ!$D$15</f>
        <v>296</v>
      </c>
      <c r="D114" s="5">
        <f>[1]Penal_Movimientos_TSJ!$G$15</f>
        <v>310</v>
      </c>
      <c r="E114" s="6">
        <f t="shared" si="9"/>
        <v>4.72972972972973E-2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Instancia_TSJ'!$B$15</f>
        <v>6</v>
      </c>
      <c r="D128" s="10">
        <f>'[1]AP_Terminacion_1ª Instancia_TSJ'!$H$15</f>
        <v>3</v>
      </c>
      <c r="E128" s="10">
        <f>'[1]AP_Terminacion_1ª Instancia_TSJ'!$N$15</f>
        <v>2</v>
      </c>
      <c r="F128" s="10">
        <f>'[1]AP_Terminacion_1ª Instancia_TSJ'!$T$15</f>
        <v>11</v>
      </c>
      <c r="G128" s="10">
        <f>'[1]AP_Terminacion_1ª Instancia_TSJ'!$Z$15</f>
        <v>9</v>
      </c>
      <c r="H128" s="10">
        <f>'[1]AP_Terminacion_1ª Instancia_TSJ'!$AF$15</f>
        <v>2</v>
      </c>
      <c r="I128" s="10">
        <f>'[1]AP_Terminacion_1ª Instancia_TSJ'!$AL$15</f>
        <v>2</v>
      </c>
      <c r="J128" s="10">
        <f>'[1]AP_Terminacion_1ª Instancia_TSJ'!$AR$15</f>
        <v>13</v>
      </c>
      <c r="K128" s="6">
        <f>IF(C128=0,"-",(G128-C128)/C128)</f>
        <v>0.5</v>
      </c>
      <c r="L128" s="6">
        <f t="shared" ref="L128:N133" si="10">IF(D128=0,"-",(H128-D128)/D128)</f>
        <v>-0.33333333333333331</v>
      </c>
      <c r="M128" s="6">
        <f t="shared" si="10"/>
        <v>0</v>
      </c>
      <c r="N128" s="6">
        <f t="shared" si="10"/>
        <v>0.18181818181818182</v>
      </c>
    </row>
    <row r="129" spans="2:14" ht="15" thickBot="1" x14ac:dyDescent="0.25">
      <c r="B129" s="4" t="s">
        <v>64</v>
      </c>
      <c r="C129" s="10">
        <f>'[1]AP_Terminacion_1ª Instancia_TSJ'!$C$15</f>
        <v>1</v>
      </c>
      <c r="D129" s="10">
        <f>'[1]AP_Terminacion_1ª Instancia_TSJ'!$I$15</f>
        <v>0</v>
      </c>
      <c r="E129" s="10">
        <f>'[1]AP_Terminacion_1ª Instancia_TSJ'!$O$15</f>
        <v>1</v>
      </c>
      <c r="F129" s="10">
        <f>'[1]AP_Terminacion_1ª Instancia_TSJ'!$U$15</f>
        <v>2</v>
      </c>
      <c r="G129" s="10">
        <f>'[1]AP_Terminacion_1ª Instancia_TSJ'!$AA$15</f>
        <v>1</v>
      </c>
      <c r="H129" s="10">
        <f>'[1]AP_Terminacion_1ª Instancia_TSJ'!$AG$15</f>
        <v>0</v>
      </c>
      <c r="I129" s="10">
        <f>'[1]AP_Terminacion_1ª Instancia_TSJ'!$AM$15</f>
        <v>0</v>
      </c>
      <c r="J129" s="10">
        <f>'[1]AP_Terminacion_1ª Instancia_TSJ'!$AS$15</f>
        <v>1</v>
      </c>
      <c r="K129" s="6">
        <f t="shared" ref="K129:K133" si="11">IF(C129=0,"-",(G129-C129)/C129)</f>
        <v>0</v>
      </c>
      <c r="L129" s="6" t="str">
        <f t="shared" si="10"/>
        <v>-</v>
      </c>
      <c r="M129" s="6">
        <f t="shared" si="10"/>
        <v>-1</v>
      </c>
      <c r="N129" s="6">
        <f t="shared" si="10"/>
        <v>-0.5</v>
      </c>
    </row>
    <row r="130" spans="2:14" ht="15" thickBot="1" x14ac:dyDescent="0.25">
      <c r="B130" s="4" t="s">
        <v>65</v>
      </c>
      <c r="C130" s="10">
        <f>'[1]AP_Terminacion_1ª Instancia_TSJ'!$D$15</f>
        <v>0</v>
      </c>
      <c r="D130" s="10">
        <f>'[1]AP_Terminacion_1ª Instancia_TSJ'!$J$15</f>
        <v>0</v>
      </c>
      <c r="E130" s="10">
        <f>'[1]AP_Terminacion_1ª Instancia_TSJ'!$P$15</f>
        <v>0</v>
      </c>
      <c r="F130" s="10">
        <f>'[1]AP_Terminacion_1ª Instancia_TSJ'!$V$15</f>
        <v>0</v>
      </c>
      <c r="G130" s="10">
        <f>'[1]AP_Terminacion_1ª Instancia_TSJ'!$AB$15</f>
        <v>0</v>
      </c>
      <c r="H130" s="10">
        <f>'[1]AP_Terminacion_1ª Instancia_TSJ'!$AH$15</f>
        <v>0</v>
      </c>
      <c r="I130" s="10">
        <f>'[1]AP_Terminacion_1ª Instancia_TSJ'!$AN$15</f>
        <v>0</v>
      </c>
      <c r="J130" s="10">
        <f>'[1]AP_Terminacion_1ª Instancia_TSJ'!$AT$15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Instancia_TSJ'!$E$15</f>
        <v>0</v>
      </c>
      <c r="D131" s="10">
        <f>'[1]AP_Terminacion_1ª Instancia_TSJ'!$K$15</f>
        <v>0</v>
      </c>
      <c r="E131" s="10">
        <f>'[1]AP_Terminacion_1ª Instancia_TSJ'!$Q$15</f>
        <v>0</v>
      </c>
      <c r="F131" s="10">
        <f>'[1]AP_Terminacion_1ª Instancia_TSJ'!$W$15</f>
        <v>0</v>
      </c>
      <c r="G131" s="10">
        <f>'[1]AP_Terminacion_1ª Instancia_TSJ'!$AC$15</f>
        <v>0</v>
      </c>
      <c r="H131" s="10">
        <f>'[1]AP_Terminacion_1ª Instancia_TSJ'!$AI$15</f>
        <v>0</v>
      </c>
      <c r="I131" s="10">
        <f>'[1]AP_Terminacion_1ª Instancia_TSJ'!$AO$15</f>
        <v>0</v>
      </c>
      <c r="J131" s="10">
        <f>'[1]AP_Terminacion_1ª Instancia_TSJ'!$AU$15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Instancia_TSJ'!$F$15</f>
        <v>0</v>
      </c>
      <c r="D132" s="10">
        <f>'[1]AP_Terminacion_1ª Instancia_TSJ'!$L$15</f>
        <v>0</v>
      </c>
      <c r="E132" s="10">
        <f>'[1]AP_Terminacion_1ª Instancia_TSJ'!$R$15</f>
        <v>0</v>
      </c>
      <c r="F132" s="10">
        <f>'[1]AP_Terminacion_1ª Instancia_TSJ'!$X$15</f>
        <v>0</v>
      </c>
      <c r="G132" s="10">
        <f>'[1]AP_Terminacion_1ª Instancia_TSJ'!$AD$15</f>
        <v>0</v>
      </c>
      <c r="H132" s="10">
        <f>'[1]AP_Terminacion_1ª Instancia_TSJ'!$AJ$15</f>
        <v>0</v>
      </c>
      <c r="I132" s="10">
        <f>'[1]AP_Terminacion_1ª Instancia_TSJ'!$AP$15</f>
        <v>0</v>
      </c>
      <c r="J132" s="10">
        <f>'[1]AP_Terminacion_1ª Instancia_TSJ'!$AV$15</f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f>'[1]AP_Terminacion_1ª Instancia_TSJ'!$G$15</f>
        <v>7</v>
      </c>
      <c r="D133" s="10">
        <f>'[1]AP_Terminacion_1ª Instancia_TSJ'!$M$15</f>
        <v>3</v>
      </c>
      <c r="E133" s="10">
        <f>'[1]AP_Terminacion_1ª Instancia_TSJ'!$S$15</f>
        <v>3</v>
      </c>
      <c r="F133" s="10">
        <f>'[1]AP_Terminacion_1ª Instancia_TSJ'!$Y$15</f>
        <v>13</v>
      </c>
      <c r="G133" s="10">
        <f>'[1]AP_Terminacion_1ª Instancia_TSJ'!$AE$15</f>
        <v>10</v>
      </c>
      <c r="H133" s="10">
        <f>'[1]AP_Terminacion_1ª Instancia_TSJ'!$AK$15</f>
        <v>2</v>
      </c>
      <c r="I133" s="10">
        <f>'[1]AP_Terminacion_1ª Instancia_TSJ'!$AQ$15</f>
        <v>2</v>
      </c>
      <c r="J133" s="10">
        <f>'[1]AP_Terminacion_1ª Instancia_TSJ'!$AW$15</f>
        <v>14</v>
      </c>
      <c r="K133" s="6">
        <f t="shared" si="11"/>
        <v>0.42857142857142855</v>
      </c>
      <c r="L133" s="6">
        <f t="shared" si="10"/>
        <v>-0.33333333333333331</v>
      </c>
      <c r="M133" s="6">
        <f t="shared" si="10"/>
        <v>-0.33333333333333331</v>
      </c>
      <c r="N133" s="6">
        <f t="shared" si="10"/>
        <v>7.6923076923076927E-2</v>
      </c>
    </row>
    <row r="134" spans="2:14" ht="15" thickBot="1" x14ac:dyDescent="0.25">
      <c r="B134" s="4" t="s">
        <v>36</v>
      </c>
      <c r="C134" s="6">
        <f>IF(C128=0,"-",C128/(C128+C129))</f>
        <v>0.8571428571428571</v>
      </c>
      <c r="D134" s="6">
        <f>IF(D128=0,"-",D128/(D128+D129))</f>
        <v>1</v>
      </c>
      <c r="E134" s="6">
        <f t="shared" ref="E134:J134" si="12">IF(E128=0,"-",E128/(E128+E129))</f>
        <v>0.66666666666666663</v>
      </c>
      <c r="F134" s="6">
        <f t="shared" si="12"/>
        <v>0.84615384615384615</v>
      </c>
      <c r="G134" s="6">
        <f t="shared" si="12"/>
        <v>0.9</v>
      </c>
      <c r="H134" s="6">
        <f t="shared" si="12"/>
        <v>1</v>
      </c>
      <c r="I134" s="6">
        <f t="shared" si="12"/>
        <v>1</v>
      </c>
      <c r="J134" s="6">
        <f t="shared" si="12"/>
        <v>0.9285714285714286</v>
      </c>
      <c r="K134" s="6">
        <f>IF(OR(C134="-",G134="-"),"-",(G134-C134)/C134)</f>
        <v>5.0000000000000086E-2</v>
      </c>
      <c r="L134" s="6">
        <f t="shared" ref="L134:N135" si="13">IF(OR(D134="-",H134="-"),"-",(H134-D134)/D134)</f>
        <v>0</v>
      </c>
      <c r="M134" s="6">
        <f t="shared" si="13"/>
        <v>0.50000000000000011</v>
      </c>
      <c r="N134" s="6">
        <f t="shared" si="13"/>
        <v>9.7402597402597449E-2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'[1]AP-Terminacion-Recursos_TSJ'!$B$15</f>
        <v>38</v>
      </c>
      <c r="D143" s="10">
        <f>'[1]AP-Terminacion-Recursos_TSJ'!$C$15</f>
        <v>0</v>
      </c>
      <c r="E143" s="10">
        <f>'[1]AP-Terminacion-Recursos_TSJ'!$D$15</f>
        <v>1</v>
      </c>
      <c r="F143" s="10">
        <f>'[1]AP-Terminacion-Recursos_TSJ'!$E$15</f>
        <v>39</v>
      </c>
      <c r="G143" s="10">
        <f>'[1]AP-Terminacion-Recursos_TSJ'!$Z$15</f>
        <v>30</v>
      </c>
      <c r="H143" s="10">
        <f>'[1]AP-Terminacion-Recursos_TSJ'!$AA$15</f>
        <v>0</v>
      </c>
      <c r="I143" s="10">
        <f>'[1]AP-Terminacion-Recursos_TSJ'!$AB$15</f>
        <v>2</v>
      </c>
      <c r="J143" s="10">
        <f>'[1]AP-Terminacion-Recursos_TSJ'!$AC$15</f>
        <v>32</v>
      </c>
      <c r="K143" s="6">
        <f>IF(C143=0,"-",(G143-C143)/C143)</f>
        <v>-0.21052631578947367</v>
      </c>
      <c r="L143" s="6" t="str">
        <f t="shared" ref="L143:N147" si="15">IF(D143=0,"-",(H143-D143)/D143)</f>
        <v>-</v>
      </c>
      <c r="M143" s="6">
        <f t="shared" si="15"/>
        <v>1</v>
      </c>
      <c r="N143" s="6">
        <f t="shared" si="15"/>
        <v>-0.17948717948717949</v>
      </c>
    </row>
    <row r="144" spans="2:14" ht="15" thickBot="1" x14ac:dyDescent="0.25">
      <c r="B144" s="4" t="s">
        <v>72</v>
      </c>
      <c r="C144" s="10">
        <f>'[1]AP-Terminacion-Recursos_TSJ'!$F$15</f>
        <v>34</v>
      </c>
      <c r="D144" s="10">
        <f>'[1]AP-Terminacion-Recursos_TSJ'!$G$15</f>
        <v>0</v>
      </c>
      <c r="E144" s="10">
        <f>'[1]AP-Terminacion-Recursos_TSJ'!$H$15</f>
        <v>0</v>
      </c>
      <c r="F144" s="10">
        <f>'[1]AP-Terminacion-Recursos_TSJ'!$I$15</f>
        <v>34</v>
      </c>
      <c r="G144" s="10">
        <f>'[1]AP-Terminacion-Recursos_TSJ'!$AD$15</f>
        <v>8</v>
      </c>
      <c r="H144" s="10">
        <f>'[1]AP-Terminacion-Recursos_TSJ'!$AE$15</f>
        <v>0</v>
      </c>
      <c r="I144" s="10">
        <f>'[1]AP-Terminacion-Recursos_TSJ'!$AF$15</f>
        <v>0</v>
      </c>
      <c r="J144" s="10">
        <f>'[1]AP-Terminacion-Recursos_TSJ'!$AG$15</f>
        <v>8</v>
      </c>
      <c r="K144" s="6">
        <f t="shared" ref="K144:K147" si="16">IF(C144=0,"-",(G144-C144)/C144)</f>
        <v>-0.76470588235294112</v>
      </c>
      <c r="L144" s="6" t="str">
        <f t="shared" si="15"/>
        <v>-</v>
      </c>
      <c r="M144" s="6" t="str">
        <f t="shared" si="15"/>
        <v>-</v>
      </c>
      <c r="N144" s="6">
        <f t="shared" si="15"/>
        <v>-0.76470588235294112</v>
      </c>
    </row>
    <row r="145" spans="2:14" ht="15" thickBot="1" x14ac:dyDescent="0.25">
      <c r="B145" s="4" t="s">
        <v>73</v>
      </c>
      <c r="C145" s="10">
        <f>'[1]AP-Terminacion-Recursos_TSJ'!$J$15</f>
        <v>177</v>
      </c>
      <c r="D145" s="10">
        <f>'[1]AP-Terminacion-Recursos_TSJ'!$K$15</f>
        <v>0</v>
      </c>
      <c r="E145" s="10">
        <f>'[1]AP-Terminacion-Recursos_TSJ'!$L$15</f>
        <v>2</v>
      </c>
      <c r="F145" s="10">
        <f>'[1]AP-Terminacion-Recursos_TSJ'!$M$15</f>
        <v>179</v>
      </c>
      <c r="G145" s="10">
        <f>'[1]AP-Terminacion-Recursos_TSJ'!$AH$15</f>
        <v>180</v>
      </c>
      <c r="H145" s="10">
        <f>'[1]AP-Terminacion-Recursos_TSJ'!$AI$15</f>
        <v>0</v>
      </c>
      <c r="I145" s="10">
        <f>'[1]AP-Terminacion-Recursos_TSJ'!$AJ$15</f>
        <v>7</v>
      </c>
      <c r="J145" s="10">
        <f>'[1]AP-Terminacion-Recursos_TSJ'!$AK$15</f>
        <v>187</v>
      </c>
      <c r="K145" s="6">
        <f t="shared" si="16"/>
        <v>1.6949152542372881E-2</v>
      </c>
      <c r="L145" s="6" t="str">
        <f t="shared" si="15"/>
        <v>-</v>
      </c>
      <c r="M145" s="6">
        <f t="shared" si="15"/>
        <v>2.5</v>
      </c>
      <c r="N145" s="6">
        <f t="shared" si="15"/>
        <v>4.4692737430167599E-2</v>
      </c>
    </row>
    <row r="146" spans="2:14" ht="15" thickBot="1" x14ac:dyDescent="0.25">
      <c r="B146" s="4" t="s">
        <v>74</v>
      </c>
      <c r="C146" s="10">
        <f>'[1]AP-Terminacion-Recursos_TSJ'!$N$15</f>
        <v>24</v>
      </c>
      <c r="D146" s="10">
        <f>'[1]AP-Terminacion-Recursos_TSJ'!$O$15</f>
        <v>0</v>
      </c>
      <c r="E146" s="10">
        <f>'[1]AP-Terminacion-Recursos_TSJ'!$P$15</f>
        <v>0</v>
      </c>
      <c r="F146" s="10">
        <f>'[1]AP-Terminacion-Recursos_TSJ'!$Q$15</f>
        <v>24</v>
      </c>
      <c r="G146" s="10">
        <f>'[1]AP-Terminacion-Recursos_TSJ'!$AL$15</f>
        <v>20</v>
      </c>
      <c r="H146" s="10">
        <f>'[1]AP-Terminacion-Recursos_TSJ'!$AM$15</f>
        <v>0</v>
      </c>
      <c r="I146" s="10">
        <f>'[1]AP-Terminacion-Recursos_TSJ'!$AN$15</f>
        <v>1</v>
      </c>
      <c r="J146" s="10">
        <f>'[1]AP-Terminacion-Recursos_TSJ'!$AO$15</f>
        <v>21</v>
      </c>
      <c r="K146" s="6">
        <f t="shared" si="16"/>
        <v>-0.16666666666666666</v>
      </c>
      <c r="L146" s="6" t="str">
        <f t="shared" si="15"/>
        <v>-</v>
      </c>
      <c r="M146" s="6" t="str">
        <f t="shared" si="15"/>
        <v>-</v>
      </c>
      <c r="N146" s="6">
        <f t="shared" si="15"/>
        <v>-0.125</v>
      </c>
    </row>
    <row r="147" spans="2:14" ht="15" thickBot="1" x14ac:dyDescent="0.25">
      <c r="B147" s="4" t="s">
        <v>75</v>
      </c>
      <c r="C147" s="10">
        <f>'[1]AP-Terminacion-Recursos_TSJ'!$R$15</f>
        <v>0</v>
      </c>
      <c r="D147" s="10">
        <f>'[1]AP-Terminacion-Recursos_TSJ'!$S$15</f>
        <v>0</v>
      </c>
      <c r="E147" s="10">
        <f>'[1]AP-Terminacion-Recursos_TSJ'!$T$15</f>
        <v>0</v>
      </c>
      <c r="F147" s="10">
        <f>'[1]AP-Terminacion-Recursos_TSJ'!$U$15</f>
        <v>0</v>
      </c>
      <c r="G147" s="10">
        <f>'[1]AP-Terminacion-Recursos_TSJ'!$AP$15</f>
        <v>2</v>
      </c>
      <c r="H147" s="10">
        <f>'[1]AP-Terminacion-Recursos_TSJ'!$AQ$15</f>
        <v>0</v>
      </c>
      <c r="I147" s="10">
        <f>'[1]AP-Terminacion-Recursos_TSJ'!$AR$15</f>
        <v>0</v>
      </c>
      <c r="J147" s="10">
        <f>'[1]AP-Terminacion-Recursos_TSJ'!$AS$15</f>
        <v>2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f>'[1]AP-Terminacion-Recursos_TSJ'!$V$15</f>
        <v>273</v>
      </c>
      <c r="D148" s="10">
        <f>'[1]AP-Terminacion-Recursos_TSJ'!$W$15</f>
        <v>0</v>
      </c>
      <c r="E148" s="10">
        <f>'[1]AP-Terminacion-Recursos_TSJ'!$X$15</f>
        <v>3</v>
      </c>
      <c r="F148" s="10">
        <f>'[1]AP-Terminacion-Recursos_TSJ'!$Y$15</f>
        <v>276</v>
      </c>
      <c r="G148" s="10">
        <f>'[1]AP-Terminacion-Recursos_TSJ'!$AT$15</f>
        <v>240</v>
      </c>
      <c r="H148" s="10">
        <f>'[1]AP-Terminacion-Recursos_TSJ'!$AU$15</f>
        <v>0</v>
      </c>
      <c r="I148" s="10">
        <f>'[1]AP-Terminacion-Recursos_TSJ'!$AV$15</f>
        <v>10</v>
      </c>
      <c r="J148" s="10">
        <f>'[1]AP-Terminacion-Recursos_TSJ'!$AW$15</f>
        <v>250</v>
      </c>
      <c r="K148" s="6">
        <f t="shared" ref="K148" si="17">IF(C148=0,"-",(G148-C148)/C148)</f>
        <v>-0.12087912087912088</v>
      </c>
      <c r="L148" s="6" t="str">
        <f t="shared" ref="L148" si="18">IF(D148=0,"-",(H148-D148)/D148)</f>
        <v>-</v>
      </c>
      <c r="M148" s="6">
        <f t="shared" ref="M148" si="19">IF(E148=0,"-",(I148-E148)/E148)</f>
        <v>2.3333333333333335</v>
      </c>
      <c r="N148" s="6">
        <f t="shared" ref="N148" si="20">IF(F148=0,"-",(J148-F148)/F148)</f>
        <v>-9.420289855072464E-2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0.17674418604651163</v>
      </c>
      <c r="D149" s="6" t="str">
        <f t="shared" si="21"/>
        <v>-</v>
      </c>
      <c r="E149" s="6">
        <f t="shared" si="21"/>
        <v>0.33333333333333331</v>
      </c>
      <c r="F149" s="6">
        <f t="shared" si="21"/>
        <v>0.17889908256880735</v>
      </c>
      <c r="G149" s="6">
        <f t="shared" si="21"/>
        <v>0.14285714285714285</v>
      </c>
      <c r="H149" s="6" t="str">
        <f t="shared" si="21"/>
        <v>-</v>
      </c>
      <c r="I149" s="6">
        <f t="shared" si="21"/>
        <v>0.22222222222222221</v>
      </c>
      <c r="J149" s="6">
        <f t="shared" si="21"/>
        <v>0.14611872146118721</v>
      </c>
      <c r="K149" s="6">
        <f>IF(OR(C149="-",G149="-"),"-",(G149-C149)/C149)</f>
        <v>-0.19172932330827072</v>
      </c>
      <c r="L149" s="6" t="str">
        <f t="shared" ref="L149:N150" si="22">IF(OR(D149="-",H149="-"),"-",(H149-D149)/D149)</f>
        <v>-</v>
      </c>
      <c r="M149" s="6">
        <f t="shared" si="22"/>
        <v>-0.33333333333333331</v>
      </c>
      <c r="N149" s="6">
        <f t="shared" si="22"/>
        <v>-0.18323381337079978</v>
      </c>
    </row>
    <row r="150" spans="2:14" ht="29.25" thickBot="1" x14ac:dyDescent="0.25">
      <c r="B150" s="7" t="s">
        <v>77</v>
      </c>
      <c r="C150" s="6">
        <f t="shared" si="21"/>
        <v>0.58620689655172409</v>
      </c>
      <c r="D150" s="6" t="str">
        <f t="shared" si="21"/>
        <v>-</v>
      </c>
      <c r="E150" s="6" t="str">
        <f t="shared" si="21"/>
        <v>-</v>
      </c>
      <c r="F150" s="6">
        <f t="shared" si="21"/>
        <v>0.58620689655172409</v>
      </c>
      <c r="G150" s="6">
        <f t="shared" si="21"/>
        <v>0.2857142857142857</v>
      </c>
      <c r="H150" s="6" t="str">
        <f t="shared" si="21"/>
        <v>-</v>
      </c>
      <c r="I150" s="6" t="str">
        <f t="shared" si="21"/>
        <v>-</v>
      </c>
      <c r="J150" s="6">
        <f t="shared" si="21"/>
        <v>0.27586206896551724</v>
      </c>
      <c r="K150" s="6">
        <f>IF(OR(C150="-",G150="-"),"-",(G150-C150)/C150)</f>
        <v>-0.51260504201680668</v>
      </c>
      <c r="L150" s="6" t="str">
        <f t="shared" si="22"/>
        <v>-</v>
      </c>
      <c r="M150" s="6" t="str">
        <f t="shared" si="22"/>
        <v>-</v>
      </c>
      <c r="N150" s="6">
        <f t="shared" si="22"/>
        <v>-0.52941176470588236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[1]AP_Apelaciones!$B$15</f>
        <v>236</v>
      </c>
      <c r="D157" s="19">
        <f>[1]AP_Apelaciones!$E$15</f>
        <v>200</v>
      </c>
      <c r="E157" s="18">
        <f>IF(C157=0,"-",(D157-C157)/C157)</f>
        <v>-0.15254237288135594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[1]AP_Apelaciones!$C$15</f>
        <v>37</v>
      </c>
      <c r="D158" s="19">
        <f>[1]AP_Apelaciones!$F$15</f>
        <v>38</v>
      </c>
      <c r="E158" s="18">
        <f t="shared" ref="E158:E159" si="23">IF(C158=0,"-",(D158-C158)/C158)</f>
        <v>2.7027027027027029E-2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[1]AP_Apelaciones!$D$15</f>
        <v>0</v>
      </c>
      <c r="D159" s="19">
        <f>[1]AP_Apelaciones!$G$15</f>
        <v>2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0.86446886446886451</v>
      </c>
      <c r="D160" s="18">
        <f>IF(D157=0,"-",D157/(D157+D158+D159))</f>
        <v>0.83333333333333337</v>
      </c>
      <c r="E160" s="18">
        <f>IF(OR(C160="-",D160="-"),"-",(D160-C160)/C160)</f>
        <v>-3.6016949152542374E-2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[1]AP_Enjuiciados_TSJ!$B$15</f>
        <v>13</v>
      </c>
      <c r="D166" s="5">
        <f>[1]AP_Enjuiciados_TSJ!$G$15</f>
        <v>14</v>
      </c>
      <c r="E166" s="6">
        <f>IF(C166=0,"-",(D166-C166)/C166)</f>
        <v>7.6923076923076927E-2</v>
      </c>
    </row>
    <row r="167" spans="2:14" ht="20.100000000000001" customHeight="1" thickBot="1" x14ac:dyDescent="0.25">
      <c r="B167" s="4" t="s">
        <v>41</v>
      </c>
      <c r="C167" s="5">
        <f>[1]AP_Enjuiciados_TSJ!$C$15</f>
        <v>8</v>
      </c>
      <c r="D167" s="5">
        <f>[1]AP_Enjuiciados_TSJ!$H$15</f>
        <v>11</v>
      </c>
      <c r="E167" s="6">
        <f t="shared" ref="E167:E168" si="24">IF(C167=0,"-",(D167-C167)/C167)</f>
        <v>0.375</v>
      </c>
    </row>
    <row r="168" spans="2:14" ht="20.100000000000001" customHeight="1" thickBot="1" x14ac:dyDescent="0.25">
      <c r="B168" s="4" t="s">
        <v>42</v>
      </c>
      <c r="C168" s="5">
        <f>[1]AP_Enjuiciados_TSJ!$D$15</f>
        <v>3</v>
      </c>
      <c r="D168" s="5">
        <f>[1]AP_Enjuiciados_TSJ!$I$15</f>
        <v>2</v>
      </c>
      <c r="E168" s="6">
        <f t="shared" si="24"/>
        <v>-0.33333333333333331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0.84615384615384615</v>
      </c>
      <c r="D169" s="6">
        <f>IF(D166=0,"-",(D167+D168)/D166)</f>
        <v>0.9285714285714286</v>
      </c>
      <c r="E169" s="6">
        <f t="shared" ref="E169:E171" si="25">IF(OR(C169="-",D169="-"),"-",(D169-C169)/C169)</f>
        <v>9.7402597402597449E-2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IF(C167=0,"-",C167/(C167+[1]AP_Enjuiciados_TSJ!$E$15))</f>
        <v>0.8</v>
      </c>
      <c r="D170" s="6">
        <f>IF(D167=0,"-",D167/(D167+[1]AP_Enjuiciados_TSJ!$J$15))</f>
        <v>1</v>
      </c>
      <c r="E170" s="6">
        <f t="shared" si="25"/>
        <v>0.24999999999999994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IF(C168=0,"-",C168/(C168+[1]AP_Enjuiciados_TSJ!$F$15))</f>
        <v>1</v>
      </c>
      <c r="D171" s="6">
        <f>IF(D168=0,"-",D168/(D168+[1]AP_Enjuiciados_TSJ!$K$15))</f>
        <v>0.66666666666666663</v>
      </c>
      <c r="E171" s="6">
        <f t="shared" si="25"/>
        <v>-0.33333333333333337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[1]AP_1ªIns_TSJ!$B$15</f>
        <v>14</v>
      </c>
      <c r="D178" s="5">
        <f>[1]AP_1ªIns_TSJ!$F$15</f>
        <v>15</v>
      </c>
      <c r="E178" s="6">
        <f>IF(C178=0,"-",(D178-C178)/C178)</f>
        <v>7.1428571428571425E-2</v>
      </c>
      <c r="H178" s="13"/>
    </row>
    <row r="179" spans="2:8" ht="15" thickBot="1" x14ac:dyDescent="0.25">
      <c r="B179" s="4" t="s">
        <v>43</v>
      </c>
      <c r="C179" s="5">
        <f>[1]AP_1ªIns_TSJ!$C$15</f>
        <v>11</v>
      </c>
      <c r="D179" s="5">
        <f>[1]AP_1ªIns_TSJ!$G$15</f>
        <v>11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f>[1]AP_1ªIns_TSJ!$D$15</f>
        <v>2</v>
      </c>
      <c r="D180" s="5">
        <f>[1]AP_1ªIns_TSJ!$H$15</f>
        <v>2</v>
      </c>
      <c r="E180" s="6">
        <f t="shared" si="26"/>
        <v>0</v>
      </c>
      <c r="H180" s="13"/>
    </row>
    <row r="181" spans="2:8" ht="15" thickBot="1" x14ac:dyDescent="0.25">
      <c r="B181" s="4" t="s">
        <v>78</v>
      </c>
      <c r="C181" s="5">
        <f>[1]AP_1ªIns_TSJ!$E$15</f>
        <v>1</v>
      </c>
      <c r="D181" s="5">
        <f>[1]AP_1ªIns_TSJ!$I$15</f>
        <v>2</v>
      </c>
      <c r="E181" s="6">
        <f t="shared" si="26"/>
        <v>1</v>
      </c>
      <c r="H181" s="13"/>
    </row>
    <row r="182" spans="2:8" ht="15" thickBot="1" x14ac:dyDescent="0.25">
      <c r="B182" s="15" t="s">
        <v>79</v>
      </c>
      <c r="C182" s="5">
        <f>[1]AP_Recursos_TSJ!$B$15</f>
        <v>258</v>
      </c>
      <c r="D182" s="5">
        <f>[1]AP_Recursos_TSJ!$F$15</f>
        <v>240</v>
      </c>
      <c r="E182" s="6">
        <f t="shared" si="26"/>
        <v>-6.9767441860465115E-2</v>
      </c>
      <c r="H182" s="13"/>
    </row>
    <row r="183" spans="2:8" ht="15" thickBot="1" x14ac:dyDescent="0.25">
      <c r="B183" s="4" t="s">
        <v>47</v>
      </c>
      <c r="C183" s="5">
        <f>[1]AP_Recursos_TSJ!$C$15</f>
        <v>254</v>
      </c>
      <c r="D183" s="5">
        <f>[1]AP_Recursos_TSJ!$G$15</f>
        <v>229</v>
      </c>
      <c r="E183" s="6">
        <f t="shared" si="26"/>
        <v>-9.8425196850393706E-2</v>
      </c>
      <c r="H183" s="13"/>
    </row>
    <row r="184" spans="2:8" ht="15" thickBot="1" x14ac:dyDescent="0.25">
      <c r="B184" s="4" t="s">
        <v>70</v>
      </c>
      <c r="C184" s="5">
        <f>[1]AP_Recursos_TSJ!$D$15</f>
        <v>0</v>
      </c>
      <c r="D184" s="5">
        <f>[1]AP_Recursos_TSJ!$H$15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[1]AP_Recursos_TSJ!$E$15</f>
        <v>4</v>
      </c>
      <c r="D185" s="5">
        <f>[1]AP_Recursos_TSJ!$I$15</f>
        <v>11</v>
      </c>
      <c r="E185" s="6">
        <f t="shared" si="26"/>
        <v>1.75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[1]Menores_Sentencia_TSJ!$B$15</f>
        <v>10</v>
      </c>
      <c r="D197" s="5">
        <f>[1]Menores_Sentencia_TSJ!$F$15</f>
        <v>10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f>[1]Menores_Sentencia_TSJ!$C$15</f>
        <v>1</v>
      </c>
      <c r="D198" s="5">
        <f>[1]Menores_Sentencia_TSJ!$G$15</f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f>[1]Menores_Sentencia_TSJ!$D$15</f>
        <v>11</v>
      </c>
      <c r="D199" s="5">
        <f>[1]Menores_Sentencia_TSJ!$H$15</f>
        <v>10</v>
      </c>
      <c r="E199" s="6">
        <f t="shared" si="27"/>
        <v>-9.0909090909090912E-2</v>
      </c>
    </row>
    <row r="200" spans="2:5" ht="15" thickBot="1" x14ac:dyDescent="0.25">
      <c r="B200" s="4" t="s">
        <v>85</v>
      </c>
      <c r="C200" s="5">
        <f>[1]Menores_Sentencia_TSJ!$E$15</f>
        <v>8</v>
      </c>
      <c r="D200" s="5">
        <f>[1]Menores_Sentencia_TSJ!$I$15</f>
        <v>6</v>
      </c>
      <c r="E200" s="6">
        <f t="shared" si="27"/>
        <v>-0.25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[1]Menores_Enjuiciados_TSJ!$B$15</f>
        <v>11</v>
      </c>
      <c r="D208" s="5">
        <f>[1]Menores_Enjuiciados_TSJ!$H$15</f>
        <v>9</v>
      </c>
      <c r="E208" s="6">
        <f t="shared" si="28"/>
        <v>-0.18181818181818182</v>
      </c>
    </row>
    <row r="209" spans="2:5" ht="20.100000000000001" customHeight="1" thickBot="1" x14ac:dyDescent="0.25">
      <c r="B209" s="17" t="s">
        <v>86</v>
      </c>
      <c r="C209" s="5">
        <f>[1]Menores_Enjuiciados_TSJ!$C$15</f>
        <v>8</v>
      </c>
      <c r="D209" s="5">
        <f>[1]Menores_Enjuiciados_TSJ!$I$15</f>
        <v>8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f>[1]Menores_Enjuiciados_TSJ!$D$15</f>
        <v>3</v>
      </c>
      <c r="D210" s="5">
        <f>[1]Menores_Enjuiciados_TSJ!$J$15</f>
        <v>1</v>
      </c>
      <c r="E210" s="6">
        <f t="shared" si="28"/>
        <v>-0.66666666666666663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[1]Menores_Enjuiciados_TSJ!$E$15</f>
        <v>0</v>
      </c>
      <c r="D212" s="5">
        <f>[1]Menores_Enjuiciados_TSJ!$K$15</f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[1]Menores_Enjuiciados_TSJ!$F$15</f>
        <v>0</v>
      </c>
      <c r="D213" s="5">
        <f>[1]Menores_Enjuiciados_TSJ!$L$15</f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[1]Menores_Enjuiciados_TSJ!$G$15</f>
        <v>0</v>
      </c>
      <c r="D214" s="5">
        <f>[1]Menores_Enjuiciados_TSJ!$M$15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[1]Menores_Asuntos_TSJ!$B$15</f>
        <v>14</v>
      </c>
      <c r="D221" s="5">
        <f>[1]Menores_Asuntos_TSJ!$E$15</f>
        <v>7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f>[1]Menores_Asuntos_TSJ!$C$15</f>
        <v>11</v>
      </c>
      <c r="D222" s="5">
        <f>[1]Menores_Asuntos_TSJ!$F$15</f>
        <v>10</v>
      </c>
      <c r="E222" s="6">
        <f t="shared" si="30"/>
        <v>-9.0909090909090912E-2</v>
      </c>
    </row>
    <row r="223" spans="2:5" ht="15" thickBot="1" x14ac:dyDescent="0.25">
      <c r="B223" s="16" t="s">
        <v>93</v>
      </c>
      <c r="C223" s="5">
        <f>[1]Menores_Asuntos_TSJ!$D$15</f>
        <v>7</v>
      </c>
      <c r="D223" s="5">
        <f>[1]Menores_Asuntos_TSJ!$G$15</f>
        <v>5</v>
      </c>
      <c r="E223" s="6">
        <f t="shared" si="30"/>
        <v>-0.2857142857142857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TSJ'!$B$16</f>
        <v>26166</v>
      </c>
      <c r="D14" s="5">
        <f>'[1]VG_Denuncias TSJ'!$V$16</f>
        <v>22463</v>
      </c>
      <c r="E14" s="6">
        <f>IF(C14&gt;0,(D14-C14)/C14)</f>
        <v>-0.14151952915997859</v>
      </c>
    </row>
    <row r="15" spans="1:5" ht="20.100000000000001" customHeight="1" thickBot="1" x14ac:dyDescent="0.25">
      <c r="B15" s="4" t="s">
        <v>17</v>
      </c>
      <c r="C15" s="5">
        <f>'[1]VG_Denuncias TSJ'!$C$16</f>
        <v>24964</v>
      </c>
      <c r="D15" s="5">
        <f>'[1]VG_Denuncias TSJ'!$W$16</f>
        <v>21865</v>
      </c>
      <c r="E15" s="6">
        <f t="shared" ref="E15:E25" si="0">IF(C15&gt;0,(D15-C15)/C15)</f>
        <v>-0.12413875981413235</v>
      </c>
    </row>
    <row r="16" spans="1:5" ht="20.100000000000001" customHeight="1" thickBot="1" x14ac:dyDescent="0.25">
      <c r="B16" s="4" t="s">
        <v>18</v>
      </c>
      <c r="C16" s="5">
        <f>'[1]VG_Denuncias TSJ'!$D$16</f>
        <v>13726</v>
      </c>
      <c r="D16" s="5">
        <f>'[1]VG_Denuncias TSJ'!$X$16</f>
        <v>12363</v>
      </c>
      <c r="E16" s="6">
        <f t="shared" si="0"/>
        <v>-9.9300597406382043E-2</v>
      </c>
    </row>
    <row r="17" spans="2:5" ht="20.100000000000001" customHeight="1" thickBot="1" x14ac:dyDescent="0.25">
      <c r="B17" s="4" t="s">
        <v>19</v>
      </c>
      <c r="C17" s="5">
        <f>'[1]VG_Denuncias TSJ'!$E$16</f>
        <v>11238</v>
      </c>
      <c r="D17" s="5">
        <f>'[1]VG_Denuncias TSJ'!$Y$16</f>
        <v>9502</v>
      </c>
      <c r="E17" s="6">
        <f t="shared" si="0"/>
        <v>-0.15447588538885923</v>
      </c>
    </row>
    <row r="18" spans="2:5" ht="20.100000000000001" customHeight="1" thickBot="1" x14ac:dyDescent="0.25">
      <c r="B18" s="4" t="s">
        <v>100</v>
      </c>
      <c r="C18" s="5">
        <f>'[1]VG_Denuncias TSJ'!$M$16</f>
        <v>0</v>
      </c>
      <c r="D18" s="5">
        <f>'[1]VG_Denuncias TSJ'!$AG$16</f>
        <v>31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TSJ'!$N$16</f>
        <v>0</v>
      </c>
      <c r="D19" s="5">
        <f>'[1]VG_Denuncias TSJ'!$AH$16</f>
        <v>18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0.45016824226886715</v>
      </c>
      <c r="D20" s="6">
        <f>D17/D15</f>
        <v>0.43457580608278068</v>
      </c>
      <c r="E20" s="6">
        <f t="shared" si="0"/>
        <v>-3.46369084311677E-2</v>
      </c>
    </row>
    <row r="21" spans="2:5" ht="30" customHeight="1" thickBot="1" x14ac:dyDescent="0.25">
      <c r="B21" s="4" t="s">
        <v>23</v>
      </c>
      <c r="C21" s="5">
        <f>'[1]VG_Denuncias TSJ'!$O$16</f>
        <v>3465</v>
      </c>
      <c r="D21" s="5">
        <f>'[1]VG_Denuncias TSJ'!$AI$16</f>
        <v>2832</v>
      </c>
      <c r="E21" s="6">
        <f t="shared" si="0"/>
        <v>-0.18268398268398267</v>
      </c>
    </row>
    <row r="22" spans="2:5" ht="20.100000000000001" customHeight="1" thickBot="1" x14ac:dyDescent="0.25">
      <c r="B22" s="4" t="s">
        <v>24</v>
      </c>
      <c r="C22" s="5">
        <f>'[1]VG_Denuncias TSJ'!$P$16</f>
        <v>1943</v>
      </c>
      <c r="D22" s="5">
        <f>'[1]VG_Denuncias TSJ'!$AJ$16</f>
        <v>1476</v>
      </c>
      <c r="E22" s="6">
        <f t="shared" si="0"/>
        <v>-0.24034997426659804</v>
      </c>
    </row>
    <row r="23" spans="2:5" ht="20.100000000000001" customHeight="1" thickBot="1" x14ac:dyDescent="0.25">
      <c r="B23" s="4" t="s">
        <v>25</v>
      </c>
      <c r="C23" s="5">
        <f>'[1]VG_Denuncias TSJ'!$Q$16</f>
        <v>1522</v>
      </c>
      <c r="D23" s="5">
        <f>'[1]VG_Denuncias TSJ'!$AK$16</f>
        <v>1356</v>
      </c>
      <c r="E23" s="6">
        <f t="shared" si="0"/>
        <v>-0.10906701708278581</v>
      </c>
    </row>
    <row r="24" spans="2:5" ht="20.100000000000001" customHeight="1" thickBot="1" x14ac:dyDescent="0.25">
      <c r="B24" s="4" t="s">
        <v>21</v>
      </c>
      <c r="C24" s="6">
        <f>C23/C21</f>
        <v>0.43924963924963922</v>
      </c>
      <c r="D24" s="6">
        <f t="shared" ref="D24" si="1">D23/D21</f>
        <v>0.4788135593220339</v>
      </c>
      <c r="E24" s="6">
        <f t="shared" si="0"/>
        <v>9.0071605158244125E-2</v>
      </c>
    </row>
    <row r="25" spans="2:5" ht="20.100000000000001" customHeight="1" thickBot="1" x14ac:dyDescent="0.25">
      <c r="B25" s="7" t="s">
        <v>26</v>
      </c>
      <c r="C25" s="6">
        <f>'[1]VG_Denuncias TSJ'!$U$16</f>
        <v>0.71816487643271942</v>
      </c>
      <c r="D25" s="6">
        <f>'[1]VG_Denuncias TSJ'!$AR$16</f>
        <v>0.61833745982503296</v>
      </c>
      <c r="E25" s="6">
        <f t="shared" si="0"/>
        <v>-0.1390034794009293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[1]VG_Ordenes_TSJ!$B$16</f>
        <v>5873</v>
      </c>
      <c r="D34" s="5">
        <f>[1]VG_Ordenes_TSJ!$G$16</f>
        <v>5119</v>
      </c>
      <c r="E34" s="6">
        <f>IF(C34&gt;0,(D34-C34)/C34,"-")</f>
        <v>-0.12838413076792099</v>
      </c>
    </row>
    <row r="35" spans="2:5" ht="20.100000000000001" customHeight="1" thickBot="1" x14ac:dyDescent="0.25">
      <c r="B35" s="4" t="s">
        <v>29</v>
      </c>
      <c r="C35" s="5">
        <f>[1]VG_Ordenes_TSJ!$C$16</f>
        <v>36</v>
      </c>
      <c r="D35" s="5">
        <f>[1]VG_Ordenes_TSJ!$H$16</f>
        <v>25</v>
      </c>
      <c r="E35" s="6">
        <f t="shared" ref="E35:E37" si="2">IF(C35&gt;0,(D35-C35)/C35,"-")</f>
        <v>-0.30555555555555558</v>
      </c>
    </row>
    <row r="36" spans="2:5" ht="20.100000000000001" customHeight="1" thickBot="1" x14ac:dyDescent="0.25">
      <c r="B36" s="4" t="s">
        <v>28</v>
      </c>
      <c r="C36" s="5">
        <f>[1]VG_Ordenes_TSJ!$D$16</f>
        <v>3192</v>
      </c>
      <c r="D36" s="5">
        <f>[1]VG_Ordenes_TSJ!$I$16</f>
        <v>2686</v>
      </c>
      <c r="E36" s="6">
        <f t="shared" si="2"/>
        <v>-0.15852130325814537</v>
      </c>
    </row>
    <row r="37" spans="2:5" ht="20.100000000000001" customHeight="1" thickBot="1" x14ac:dyDescent="0.25">
      <c r="B37" s="4" t="s">
        <v>30</v>
      </c>
      <c r="C37" s="5">
        <f>[1]VG_Ordenes_TSJ!$E$16</f>
        <v>2645</v>
      </c>
      <c r="D37" s="5">
        <f>[1]VG_Ordenes_TSJ!$J$16</f>
        <v>2408</v>
      </c>
      <c r="E37" s="6">
        <f t="shared" si="2"/>
        <v>-8.9603024574669191E-2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[1]VG_Terminacion_TSJ!$C$16</f>
        <v>890</v>
      </c>
      <c r="D44" s="5">
        <f>[1]VG_Terminacion_TSJ!$L$16</f>
        <v>745</v>
      </c>
      <c r="E44" s="6">
        <f>IF(C44&gt;0,(D44-C44)/C44,"-")</f>
        <v>-0.16292134831460675</v>
      </c>
    </row>
    <row r="45" spans="2:5" ht="20.100000000000001" customHeight="1" thickBot="1" x14ac:dyDescent="0.25">
      <c r="B45" s="4" t="s">
        <v>34</v>
      </c>
      <c r="C45" s="5">
        <f>[1]VG_Terminacion_TSJ!$B$16</f>
        <v>307</v>
      </c>
      <c r="D45" s="5">
        <f>[1]VG_Terminacion_TSJ!$K$16</f>
        <v>261</v>
      </c>
      <c r="E45" s="6">
        <f t="shared" ref="E45:E51" si="3">IF(C45&gt;0,(D45-C45)/C45,"-")</f>
        <v>-0.14983713355048861</v>
      </c>
    </row>
    <row r="46" spans="2:5" ht="20.100000000000001" customHeight="1" thickBot="1" x14ac:dyDescent="0.25">
      <c r="B46" s="4" t="s">
        <v>31</v>
      </c>
      <c r="C46" s="5">
        <f>[1]VG_Terminacion_TSJ!$D$16</f>
        <v>444</v>
      </c>
      <c r="D46" s="5">
        <f>[1]VG_Terminacion_TSJ!$M$16</f>
        <v>338</v>
      </c>
      <c r="E46" s="6">
        <f t="shared" si="3"/>
        <v>-0.23873873873873874</v>
      </c>
    </row>
    <row r="47" spans="2:5" ht="20.100000000000001" customHeight="1" thickBot="1" x14ac:dyDescent="0.25">
      <c r="B47" s="4" t="s">
        <v>32</v>
      </c>
      <c r="C47" s="5">
        <f>[1]VG_Terminacion_TSJ!$E$16</f>
        <v>9511</v>
      </c>
      <c r="D47" s="5">
        <f>[1]VG_Terminacion_TSJ!$N$16</f>
        <v>9107</v>
      </c>
      <c r="E47" s="6">
        <f t="shared" si="3"/>
        <v>-4.2477131742193253E-2</v>
      </c>
    </row>
    <row r="48" spans="2:5" ht="20.100000000000001" customHeight="1" thickBot="1" x14ac:dyDescent="0.25">
      <c r="B48" s="4" t="s">
        <v>35</v>
      </c>
      <c r="C48" s="5">
        <f>[1]VG_Terminacion_TSJ!$F$16</f>
        <v>5782</v>
      </c>
      <c r="D48" s="5">
        <f>[1]VG_Terminacion_TSJ!$O$16</f>
        <v>4791</v>
      </c>
      <c r="E48" s="6">
        <f t="shared" si="3"/>
        <v>-0.17139398132134209</v>
      </c>
    </row>
    <row r="49" spans="2:5" ht="20.100000000000001" customHeight="1" thickBot="1" x14ac:dyDescent="0.25">
      <c r="B49" s="4" t="s">
        <v>67</v>
      </c>
      <c r="C49" s="5">
        <f>[1]VG_Terminacion_TSJ!$G$16</f>
        <v>6094</v>
      </c>
      <c r="D49" s="5">
        <f>[1]VG_Terminacion_TSJ!$P$16</f>
        <v>4929</v>
      </c>
      <c r="E49" s="6">
        <f t="shared" si="3"/>
        <v>-0.1911716442402363</v>
      </c>
    </row>
    <row r="50" spans="2:5" ht="20.100000000000001" customHeight="1" collapsed="1" thickBot="1" x14ac:dyDescent="0.25">
      <c r="B50" s="4" t="s">
        <v>36</v>
      </c>
      <c r="C50" s="6">
        <f>C44/(C44+C45)</f>
        <v>0.74352548036758559</v>
      </c>
      <c r="D50" s="6">
        <f>D44/(D44+D45)</f>
        <v>0.74055666003976139</v>
      </c>
      <c r="E50" s="6">
        <f t="shared" si="3"/>
        <v>-3.9928965532646764E-3</v>
      </c>
    </row>
    <row r="51" spans="2:5" ht="20.100000000000001" customHeight="1" thickBot="1" x14ac:dyDescent="0.25">
      <c r="B51" s="4" t="s">
        <v>37</v>
      </c>
      <c r="C51" s="6">
        <f>C47/(C46+C47)</f>
        <v>0.95539929683576097</v>
      </c>
      <c r="D51" s="6">
        <f t="shared" ref="D51" si="4">D47/(D46+D47)</f>
        <v>0.96421386977236634</v>
      </c>
      <c r="E51" s="6">
        <f t="shared" si="3"/>
        <v>9.2260617794034747E-3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[1]VG_Enjuiciados_TSJ!$B$16</f>
        <v>1209</v>
      </c>
      <c r="D58" s="5">
        <f>[1]VG_Enjuiciados_TSJ!$G$16</f>
        <v>1010</v>
      </c>
      <c r="E58" s="6">
        <f>IF(C58&gt;0,(D58-C58)/C58,"-")</f>
        <v>-0.16459884201819686</v>
      </c>
    </row>
    <row r="59" spans="2:5" ht="20.100000000000001" customHeight="1" thickBot="1" x14ac:dyDescent="0.25">
      <c r="B59" s="4" t="s">
        <v>41</v>
      </c>
      <c r="C59" s="5">
        <f>[1]VG_Enjuiciados_TSJ!$C$16</f>
        <v>531</v>
      </c>
      <c r="D59" s="5">
        <f>[1]VG_Enjuiciados_TSJ!$H$16</f>
        <v>469</v>
      </c>
      <c r="E59" s="6">
        <f t="shared" ref="E59:E63" si="5">IF(C59&gt;0,(D59-C59)/C59,"-")</f>
        <v>-0.1167608286252354</v>
      </c>
    </row>
    <row r="60" spans="2:5" ht="20.100000000000001" customHeight="1" thickBot="1" x14ac:dyDescent="0.25">
      <c r="B60" s="4" t="s">
        <v>42</v>
      </c>
      <c r="C60" s="5">
        <f>[1]VG_Enjuiciados_TSJ!$D$16</f>
        <v>362</v>
      </c>
      <c r="D60" s="5">
        <f>[1]VG_Enjuiciados_TSJ!$I$16</f>
        <v>278</v>
      </c>
      <c r="E60" s="6">
        <f t="shared" si="5"/>
        <v>-0.23204419889502761</v>
      </c>
    </row>
    <row r="61" spans="2:5" ht="20.100000000000001" customHeight="1" collapsed="1" thickBot="1" x14ac:dyDescent="0.25">
      <c r="B61" s="4" t="s">
        <v>98</v>
      </c>
      <c r="C61" s="6">
        <f>(C59+C60)/C58</f>
        <v>0.73862696443341602</v>
      </c>
      <c r="D61" s="6">
        <f>(D59+D60)/D58</f>
        <v>0.73960396039603959</v>
      </c>
      <c r="E61" s="6">
        <f t="shared" si="5"/>
        <v>1.3227190580200438E-3</v>
      </c>
    </row>
    <row r="62" spans="2:5" ht="20.100000000000001" customHeight="1" thickBot="1" x14ac:dyDescent="0.25">
      <c r="B62" s="4" t="s">
        <v>39</v>
      </c>
      <c r="C62" s="6">
        <f>C59/(C59+[1]VG_Enjuiciados_TSJ!$E$16)</f>
        <v>0.71084337349397586</v>
      </c>
      <c r="D62" s="6">
        <f>D59/(D59+[1]VG_Enjuiciados_TSJ!$J$16)</f>
        <v>0.71276595744680848</v>
      </c>
      <c r="E62" s="6">
        <f t="shared" si="5"/>
        <v>2.7046520014425051E-3</v>
      </c>
    </row>
    <row r="63" spans="2:5" ht="20.100000000000001" customHeight="1" thickBot="1" x14ac:dyDescent="0.25">
      <c r="B63" s="4" t="s">
        <v>40</v>
      </c>
      <c r="C63" s="6">
        <f>C60/(C60+[1]VG_Enjuiciados_TSJ!$F$16)</f>
        <v>0.78354978354978355</v>
      </c>
      <c r="D63" s="6">
        <f>D60/(D60+[1]VG_Enjuiciados_TSJ!$K$16)</f>
        <v>0.78977272727272729</v>
      </c>
      <c r="E63" s="6">
        <f t="shared" si="5"/>
        <v>7.9419889502762662E-3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[1]VG_Movimiento_TSJ!$B$17</f>
        <v>32175</v>
      </c>
      <c r="D70" s="5">
        <f>[1]VG_Movimiento_TSJ!$Z$17</f>
        <v>27353</v>
      </c>
      <c r="E70" s="6">
        <f>IF(C70&gt;0,(D70-C70)/C70,"-")</f>
        <v>-0.14986790986790988</v>
      </c>
    </row>
    <row r="71" spans="2:10" ht="20.100000000000001" customHeight="1" thickBot="1" x14ac:dyDescent="0.25">
      <c r="B71" s="4" t="s">
        <v>45</v>
      </c>
      <c r="C71" s="5">
        <f>[1]VG_Movimiento_TSJ!$E$17</f>
        <v>7547</v>
      </c>
      <c r="D71" s="5">
        <f>[1]VG_Movimiento_TSJ!$AC$17</f>
        <v>6076</v>
      </c>
      <c r="E71" s="6">
        <f t="shared" ref="E71:E77" si="6">IF(C71&gt;0,(D71-C71)/C71,"-")</f>
        <v>-0.19491188551742414</v>
      </c>
    </row>
    <row r="72" spans="2:10" ht="20.100000000000001" customHeight="1" thickBot="1" x14ac:dyDescent="0.25">
      <c r="B72" s="4" t="s">
        <v>43</v>
      </c>
      <c r="C72" s="5">
        <f>[1]VG_Movimiento_TSJ!$H$17</f>
        <v>37</v>
      </c>
      <c r="D72" s="5">
        <f>[1]VG_Movimiento_TSJ!$AF$17</f>
        <v>38</v>
      </c>
      <c r="E72" s="6">
        <f t="shared" si="6"/>
        <v>2.7027027027027029E-2</v>
      </c>
    </row>
    <row r="73" spans="2:10" ht="20.100000000000001" customHeight="1" thickBot="1" x14ac:dyDescent="0.25">
      <c r="B73" s="4" t="s">
        <v>46</v>
      </c>
      <c r="C73" s="5">
        <f>[1]VG_Movimiento_TSJ!$K$17</f>
        <v>17884</v>
      </c>
      <c r="D73" s="5">
        <f>[1]VG_Movimiento_TSJ!$AI$17</f>
        <v>15724</v>
      </c>
      <c r="E73" s="6">
        <f t="shared" si="6"/>
        <v>-0.12077834936255871</v>
      </c>
    </row>
    <row r="74" spans="2:10" ht="20.100000000000001" customHeight="1" thickBot="1" x14ac:dyDescent="0.25">
      <c r="B74" s="4" t="s">
        <v>47</v>
      </c>
      <c r="C74" s="5">
        <f>[1]VG_Movimiento_TSJ!$N$17</f>
        <v>5990</v>
      </c>
      <c r="D74" s="5">
        <f>[1]VG_Movimiento_TSJ!$AL$17</f>
        <v>4923</v>
      </c>
      <c r="E74" s="6">
        <f t="shared" si="6"/>
        <v>-0.17813021702838064</v>
      </c>
    </row>
    <row r="75" spans="2:10" ht="20.100000000000001" customHeight="1" thickBot="1" x14ac:dyDescent="0.25">
      <c r="B75" s="4" t="s">
        <v>48</v>
      </c>
      <c r="C75" s="5">
        <f>[1]VG_Movimiento_TSJ!$Q$17</f>
        <v>709</v>
      </c>
      <c r="D75" s="5">
        <f>[1]VG_Movimiento_TSJ!$AO$17</f>
        <v>586</v>
      </c>
      <c r="E75" s="6">
        <f t="shared" si="6"/>
        <v>-0.17348377997179126</v>
      </c>
    </row>
    <row r="76" spans="2:10" ht="20.100000000000001" customHeight="1" thickBot="1" x14ac:dyDescent="0.25">
      <c r="B76" s="4" t="s">
        <v>49</v>
      </c>
      <c r="C76" s="5">
        <f>[1]VG_Movimiento_TSJ!$T$17</f>
        <v>0</v>
      </c>
      <c r="D76" s="5">
        <f>[1]VG_Movimiento_TSJ!$AR$17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[1]VG_Movimiento_TSJ!$W$17</f>
        <v>8</v>
      </c>
      <c r="D77" s="5">
        <f>[1]VG_Movimiento_TSJ!$AU$17</f>
        <v>6</v>
      </c>
      <c r="E77" s="6">
        <f t="shared" si="6"/>
        <v>-0.25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[1]Penal_Terminacion_TSJ!$B$16</f>
        <v>1467</v>
      </c>
      <c r="D90" s="5">
        <f>[1]Penal_Terminacion_TSJ!$E$16</f>
        <v>1137</v>
      </c>
      <c r="E90" s="6">
        <f>IF(C90&gt;0,(D90-C90)/C90,"-")</f>
        <v>-0.22494887525562371</v>
      </c>
    </row>
    <row r="91" spans="2:5" ht="29.25" thickBot="1" x14ac:dyDescent="0.25">
      <c r="B91" s="4" t="s">
        <v>52</v>
      </c>
      <c r="C91" s="5">
        <f>[1]Penal_Terminacion_TSJ!$C$16</f>
        <v>1249</v>
      </c>
      <c r="D91" s="5">
        <f>[1]Penal_Terminacion_TSJ!$F$16</f>
        <v>947</v>
      </c>
      <c r="E91" s="6">
        <f t="shared" ref="E91:E93" si="7">IF(C91&gt;0,(D91-C91)/C91,"-")</f>
        <v>-0.24179343474779824</v>
      </c>
    </row>
    <row r="92" spans="2:5" ht="29.25" customHeight="1" thickBot="1" x14ac:dyDescent="0.25">
      <c r="B92" s="4" t="s">
        <v>53</v>
      </c>
      <c r="C92" s="5">
        <f>[1]Penal_Terminacion_TSJ!$D$16</f>
        <v>2154</v>
      </c>
      <c r="D92" s="5">
        <f>[1]Penal_Terminacion_TSJ!$G$16</f>
        <v>1554</v>
      </c>
      <c r="E92" s="6">
        <f t="shared" si="7"/>
        <v>-0.2785515320334262</v>
      </c>
    </row>
    <row r="93" spans="2:5" ht="29.25" customHeight="1" thickBot="1" x14ac:dyDescent="0.25">
      <c r="B93" s="4" t="s">
        <v>54</v>
      </c>
      <c r="C93" s="6">
        <f>(C90+C91)/(C90+C91+C92)</f>
        <v>0.55770020533880904</v>
      </c>
      <c r="D93" s="6">
        <f>(D90+D91)/(D90+D91+D92)</f>
        <v>0.57284222100054971</v>
      </c>
      <c r="E93" s="6">
        <f t="shared" si="7"/>
        <v>2.7150816006140305E-2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[1]Penal_Enjuiciados_TSJ!$B$16</f>
        <v>5143</v>
      </c>
      <c r="D100" s="5">
        <f>[1]Penal_Enjuiciados_TSJ!$G$16</f>
        <v>3835</v>
      </c>
      <c r="E100" s="6">
        <f>IF(C100&gt;0,(D100-C100)/C100,"-")</f>
        <v>-0.25432626871475794</v>
      </c>
    </row>
    <row r="101" spans="2:5" ht="20.100000000000001" customHeight="1" thickBot="1" x14ac:dyDescent="0.25">
      <c r="B101" s="4" t="s">
        <v>41</v>
      </c>
      <c r="C101" s="5">
        <f>[1]Penal_Enjuiciados_TSJ!$C$16</f>
        <v>1685</v>
      </c>
      <c r="D101" s="5">
        <f>[1]Penal_Enjuiciados_TSJ!$H$16</f>
        <v>1212</v>
      </c>
      <c r="E101" s="6">
        <f t="shared" ref="E101:E105" si="8">IF(C101&gt;0,(D101-C101)/C101,"-")</f>
        <v>-0.28071216617210681</v>
      </c>
    </row>
    <row r="102" spans="2:5" ht="20.100000000000001" customHeight="1" thickBot="1" x14ac:dyDescent="0.25">
      <c r="B102" s="4" t="s">
        <v>42</v>
      </c>
      <c r="C102" s="5">
        <f>[1]Penal_Enjuiciados_TSJ!$D$16</f>
        <v>1113</v>
      </c>
      <c r="D102" s="5">
        <f>[1]Penal_Enjuiciados_TSJ!$I$16</f>
        <v>937</v>
      </c>
      <c r="E102" s="6">
        <f t="shared" si="8"/>
        <v>-0.15813117699910154</v>
      </c>
    </row>
    <row r="103" spans="2:5" ht="20.100000000000001" customHeight="1" thickBot="1" x14ac:dyDescent="0.25">
      <c r="B103" s="4" t="s">
        <v>98</v>
      </c>
      <c r="C103" s="6">
        <f>(C101+C102)/C100</f>
        <v>0.54404044332101886</v>
      </c>
      <c r="D103" s="6">
        <f>(D101+D102)/D100</f>
        <v>0.56036505867014341</v>
      </c>
      <c r="E103" s="6">
        <f t="shared" si="8"/>
        <v>3.0006253302554523E-2</v>
      </c>
    </row>
    <row r="104" spans="2:5" ht="20.100000000000001" customHeight="1" thickBot="1" x14ac:dyDescent="0.25">
      <c r="B104" s="4" t="s">
        <v>39</v>
      </c>
      <c r="C104" s="6">
        <f>C101/([1]Penal_Enjuiciados_TSJ!$C$16+[1]Penal_Enjuiciados_TSJ!$E$16)</f>
        <v>0.55083360575351425</v>
      </c>
      <c r="D104" s="6">
        <f>D101/([1]Penal_Enjuiciados_TSJ!$H$16+[1]Penal_Enjuiciados_TSJ!$J$16)</f>
        <v>0.57035294117647062</v>
      </c>
      <c r="E104" s="6">
        <f t="shared" si="8"/>
        <v>3.5435992319776566E-2</v>
      </c>
    </row>
    <row r="105" spans="2:5" ht="20.100000000000001" customHeight="1" thickBot="1" x14ac:dyDescent="0.25">
      <c r="B105" s="4" t="s">
        <v>40</v>
      </c>
      <c r="C105" s="6">
        <f>C102/([1]Penal_Enjuiciados_TSJ!$D$16+[1]Penal_Enjuiciados_TSJ!$F$16)</f>
        <v>0.53406909788867563</v>
      </c>
      <c r="D105" s="6">
        <f>D102/([1]Penal_Enjuiciados_TSJ!$I$16+[1]Penal_Enjuiciados_TSJ!$K$16)</f>
        <v>0.54795321637426897</v>
      </c>
      <c r="E105" s="6">
        <f t="shared" si="8"/>
        <v>2.5996857973024735E-2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[1]Penal_Movimientos_TSJ!$B$16</f>
        <v>5436</v>
      </c>
      <c r="D112" s="5">
        <f>[1]Penal_Movimientos_TSJ!$E$16</f>
        <v>4540</v>
      </c>
      <c r="E112" s="6">
        <f>IF(C112&gt;0,(D112-C112)/C112,"-")</f>
        <v>-0.1648270787343635</v>
      </c>
    </row>
    <row r="113" spans="2:14" ht="15" thickBot="1" x14ac:dyDescent="0.25">
      <c r="B113" s="4" t="s">
        <v>56</v>
      </c>
      <c r="C113" s="5">
        <f>[1]Penal_Movimientos_TSJ!$C$16</f>
        <v>3291</v>
      </c>
      <c r="D113" s="5">
        <f>[1]Penal_Movimientos_TSJ!$F$16</f>
        <v>2994</v>
      </c>
      <c r="E113" s="6">
        <f t="shared" ref="E113:E114" si="9">IF(C113&gt;0,(D113-C113)/C113,"-")</f>
        <v>-9.0246125797629903E-2</v>
      </c>
    </row>
    <row r="114" spans="2:14" ht="15" thickBot="1" x14ac:dyDescent="0.25">
      <c r="B114" s="4" t="s">
        <v>57</v>
      </c>
      <c r="C114" s="5">
        <f>[1]Penal_Movimientos_TSJ!$D$16</f>
        <v>2145</v>
      </c>
      <c r="D114" s="5">
        <f>[1]Penal_Movimientos_TSJ!$G$16</f>
        <v>1546</v>
      </c>
      <c r="E114" s="6">
        <f t="shared" si="9"/>
        <v>-0.27925407925407925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Instancia_TSJ'!$B$16</f>
        <v>27</v>
      </c>
      <c r="D128" s="10">
        <f>'[1]AP_Terminacion_1ª Instancia_TSJ'!$H$16</f>
        <v>6</v>
      </c>
      <c r="E128" s="10">
        <f>'[1]AP_Terminacion_1ª Instancia_TSJ'!$N$16</f>
        <v>3</v>
      </c>
      <c r="F128" s="10">
        <f>'[1]AP_Terminacion_1ª Instancia_TSJ'!$T$16</f>
        <v>36</v>
      </c>
      <c r="G128" s="10">
        <f>'[1]AP_Terminacion_1ª Instancia_TSJ'!$Z$16</f>
        <v>17</v>
      </c>
      <c r="H128" s="10">
        <f>'[1]AP_Terminacion_1ª Instancia_TSJ'!$AF$16</f>
        <v>3</v>
      </c>
      <c r="I128" s="10">
        <f>'[1]AP_Terminacion_1ª Instancia_TSJ'!$AL$16</f>
        <v>6</v>
      </c>
      <c r="J128" s="10">
        <f>'[1]AP_Terminacion_1ª Instancia_TSJ'!$AR$16</f>
        <v>26</v>
      </c>
      <c r="K128" s="6">
        <f>IF(C128=0,"-",(G128-C128)/C128)</f>
        <v>-0.37037037037037035</v>
      </c>
      <c r="L128" s="6">
        <f t="shared" ref="L128:N133" si="10">IF(D128=0,"-",(H128-D128)/D128)</f>
        <v>-0.5</v>
      </c>
      <c r="M128" s="6">
        <f t="shared" si="10"/>
        <v>1</v>
      </c>
      <c r="N128" s="6">
        <f t="shared" si="10"/>
        <v>-0.27777777777777779</v>
      </c>
    </row>
    <row r="129" spans="2:14" ht="15" thickBot="1" x14ac:dyDescent="0.25">
      <c r="B129" s="4" t="s">
        <v>64</v>
      </c>
      <c r="C129" s="10">
        <f>'[1]AP_Terminacion_1ª Instancia_TSJ'!$C$16</f>
        <v>9</v>
      </c>
      <c r="D129" s="10">
        <f>'[1]AP_Terminacion_1ª Instancia_TSJ'!$I$16</f>
        <v>0</v>
      </c>
      <c r="E129" s="10">
        <f>'[1]AP_Terminacion_1ª Instancia_TSJ'!$O$16</f>
        <v>0</v>
      </c>
      <c r="F129" s="10">
        <f>'[1]AP_Terminacion_1ª Instancia_TSJ'!$U$16</f>
        <v>9</v>
      </c>
      <c r="G129" s="10">
        <f>'[1]AP_Terminacion_1ª Instancia_TSJ'!$AA$16</f>
        <v>7</v>
      </c>
      <c r="H129" s="10">
        <f>'[1]AP_Terminacion_1ª Instancia_TSJ'!$AG$16</f>
        <v>1</v>
      </c>
      <c r="I129" s="10">
        <f>'[1]AP_Terminacion_1ª Instancia_TSJ'!$AM$16</f>
        <v>0</v>
      </c>
      <c r="J129" s="10">
        <f>'[1]AP_Terminacion_1ª Instancia_TSJ'!$AS$16</f>
        <v>8</v>
      </c>
      <c r="K129" s="6">
        <f t="shared" ref="K129:K133" si="11">IF(C129=0,"-",(G129-C129)/C129)</f>
        <v>-0.22222222222222221</v>
      </c>
      <c r="L129" s="6" t="str">
        <f t="shared" si="10"/>
        <v>-</v>
      </c>
      <c r="M129" s="6" t="str">
        <f t="shared" si="10"/>
        <v>-</v>
      </c>
      <c r="N129" s="6">
        <f t="shared" si="10"/>
        <v>-0.1111111111111111</v>
      </c>
    </row>
    <row r="130" spans="2:14" ht="15" thickBot="1" x14ac:dyDescent="0.25">
      <c r="B130" s="4" t="s">
        <v>65</v>
      </c>
      <c r="C130" s="10">
        <f>'[1]AP_Terminacion_1ª Instancia_TSJ'!$D$16</f>
        <v>0</v>
      </c>
      <c r="D130" s="10">
        <f>'[1]AP_Terminacion_1ª Instancia_TSJ'!$J$16</f>
        <v>0</v>
      </c>
      <c r="E130" s="10">
        <f>'[1]AP_Terminacion_1ª Instancia_TSJ'!$P$16</f>
        <v>0</v>
      </c>
      <c r="F130" s="10">
        <f>'[1]AP_Terminacion_1ª Instancia_TSJ'!$V$16</f>
        <v>0</v>
      </c>
      <c r="G130" s="10">
        <f>'[1]AP_Terminacion_1ª Instancia_TSJ'!$AB$16</f>
        <v>1</v>
      </c>
      <c r="H130" s="10">
        <f>'[1]AP_Terminacion_1ª Instancia_TSJ'!$AH$16</f>
        <v>0</v>
      </c>
      <c r="I130" s="10">
        <f>'[1]AP_Terminacion_1ª Instancia_TSJ'!$AN$16</f>
        <v>0</v>
      </c>
      <c r="J130" s="10">
        <f>'[1]AP_Terminacion_1ª Instancia_TSJ'!$AT$16</f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Instancia_TSJ'!$E$16</f>
        <v>6</v>
      </c>
      <c r="D131" s="10">
        <f>'[1]AP_Terminacion_1ª Instancia_TSJ'!$K$16</f>
        <v>0</v>
      </c>
      <c r="E131" s="10">
        <f>'[1]AP_Terminacion_1ª Instancia_TSJ'!$Q$16</f>
        <v>0</v>
      </c>
      <c r="F131" s="10">
        <f>'[1]AP_Terminacion_1ª Instancia_TSJ'!$W$16</f>
        <v>6</v>
      </c>
      <c r="G131" s="10">
        <f>'[1]AP_Terminacion_1ª Instancia_TSJ'!$AC$16</f>
        <v>16</v>
      </c>
      <c r="H131" s="10">
        <f>'[1]AP_Terminacion_1ª Instancia_TSJ'!$AI$16</f>
        <v>0</v>
      </c>
      <c r="I131" s="10">
        <f>'[1]AP_Terminacion_1ª Instancia_TSJ'!$AO$16</f>
        <v>0</v>
      </c>
      <c r="J131" s="10">
        <f>'[1]AP_Terminacion_1ª Instancia_TSJ'!$AU$16</f>
        <v>16</v>
      </c>
      <c r="K131" s="6">
        <f t="shared" si="11"/>
        <v>1.6666666666666667</v>
      </c>
      <c r="L131" s="6" t="str">
        <f t="shared" si="10"/>
        <v>-</v>
      </c>
      <c r="M131" s="6" t="str">
        <f t="shared" si="10"/>
        <v>-</v>
      </c>
      <c r="N131" s="6">
        <f t="shared" si="10"/>
        <v>1.6666666666666667</v>
      </c>
    </row>
    <row r="132" spans="2:14" ht="15" thickBot="1" x14ac:dyDescent="0.25">
      <c r="B132" s="4" t="s">
        <v>67</v>
      </c>
      <c r="C132" s="10">
        <f>'[1]AP_Terminacion_1ª Instancia_TSJ'!$F$16</f>
        <v>2</v>
      </c>
      <c r="D132" s="10">
        <f>'[1]AP_Terminacion_1ª Instancia_TSJ'!$L$16</f>
        <v>3</v>
      </c>
      <c r="E132" s="10">
        <f>'[1]AP_Terminacion_1ª Instancia_TSJ'!$R$16</f>
        <v>1</v>
      </c>
      <c r="F132" s="10">
        <f>'[1]AP_Terminacion_1ª Instancia_TSJ'!$X$16</f>
        <v>6</v>
      </c>
      <c r="G132" s="10">
        <f>'[1]AP_Terminacion_1ª Instancia_TSJ'!$AD$16</f>
        <v>1</v>
      </c>
      <c r="H132" s="10">
        <f>'[1]AP_Terminacion_1ª Instancia_TSJ'!$AJ$16</f>
        <v>7</v>
      </c>
      <c r="I132" s="10">
        <f>'[1]AP_Terminacion_1ª Instancia_TSJ'!$AP$16</f>
        <v>0</v>
      </c>
      <c r="J132" s="10">
        <f>'[1]AP_Terminacion_1ª Instancia_TSJ'!$AV$16</f>
        <v>8</v>
      </c>
      <c r="K132" s="6">
        <f t="shared" si="11"/>
        <v>-0.5</v>
      </c>
      <c r="L132" s="6">
        <f t="shared" si="10"/>
        <v>1.3333333333333333</v>
      </c>
      <c r="M132" s="6">
        <f t="shared" si="10"/>
        <v>-1</v>
      </c>
      <c r="N132" s="6">
        <f t="shared" si="10"/>
        <v>0.33333333333333331</v>
      </c>
    </row>
    <row r="133" spans="2:14" ht="15" thickBot="1" x14ac:dyDescent="0.25">
      <c r="B133" s="4" t="s">
        <v>68</v>
      </c>
      <c r="C133" s="10">
        <f>'[1]AP_Terminacion_1ª Instancia_TSJ'!$G$16</f>
        <v>44</v>
      </c>
      <c r="D133" s="10">
        <f>'[1]AP_Terminacion_1ª Instancia_TSJ'!$M$16</f>
        <v>9</v>
      </c>
      <c r="E133" s="10">
        <f>'[1]AP_Terminacion_1ª Instancia_TSJ'!$S$16</f>
        <v>4</v>
      </c>
      <c r="F133" s="10">
        <f>'[1]AP_Terminacion_1ª Instancia_TSJ'!$Y$16</f>
        <v>57</v>
      </c>
      <c r="G133" s="10">
        <f>'[1]AP_Terminacion_1ª Instancia_TSJ'!$AE$16</f>
        <v>42</v>
      </c>
      <c r="H133" s="10">
        <f>'[1]AP_Terminacion_1ª Instancia_TSJ'!$AK$16</f>
        <v>11</v>
      </c>
      <c r="I133" s="10">
        <f>'[1]AP_Terminacion_1ª Instancia_TSJ'!$AQ$16</f>
        <v>6</v>
      </c>
      <c r="J133" s="10">
        <f>'[1]AP_Terminacion_1ª Instancia_TSJ'!$AW$16</f>
        <v>59</v>
      </c>
      <c r="K133" s="6">
        <f t="shared" si="11"/>
        <v>-4.5454545454545456E-2</v>
      </c>
      <c r="L133" s="6">
        <f t="shared" si="10"/>
        <v>0.22222222222222221</v>
      </c>
      <c r="M133" s="6">
        <f t="shared" si="10"/>
        <v>0.5</v>
      </c>
      <c r="N133" s="6">
        <f t="shared" si="10"/>
        <v>3.5087719298245612E-2</v>
      </c>
    </row>
    <row r="134" spans="2:14" ht="15" thickBot="1" x14ac:dyDescent="0.25">
      <c r="B134" s="4" t="s">
        <v>36</v>
      </c>
      <c r="C134" s="6">
        <f>IF(C128=0,"-",C128/(C128+C129))</f>
        <v>0.75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0.8</v>
      </c>
      <c r="G134" s="6">
        <f t="shared" si="12"/>
        <v>0.70833333333333337</v>
      </c>
      <c r="H134" s="6">
        <f t="shared" si="12"/>
        <v>0.75</v>
      </c>
      <c r="I134" s="6">
        <f t="shared" si="12"/>
        <v>1</v>
      </c>
      <c r="J134" s="6">
        <f t="shared" si="12"/>
        <v>0.76470588235294112</v>
      </c>
      <c r="K134" s="6">
        <f>IF(OR(C134="-",G134="-"),"-",(G134-C134)/C134)</f>
        <v>-5.5555555555555504E-2</v>
      </c>
      <c r="L134" s="6">
        <f t="shared" ref="L134:N135" si="13">IF(OR(D134="-",H134="-"),"-",(H134-D134)/D134)</f>
        <v>-0.25</v>
      </c>
      <c r="M134" s="6">
        <f t="shared" si="13"/>
        <v>0</v>
      </c>
      <c r="N134" s="6">
        <f t="shared" si="13"/>
        <v>-4.411764705882365E-2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>
        <f t="shared" si="14"/>
        <v>0.94117647058823528</v>
      </c>
      <c r="H135" s="6" t="str">
        <f t="shared" si="14"/>
        <v>-</v>
      </c>
      <c r="I135" s="6" t="str">
        <f t="shared" si="14"/>
        <v>-</v>
      </c>
      <c r="J135" s="6">
        <f t="shared" si="14"/>
        <v>0.94117647058823528</v>
      </c>
      <c r="K135" s="6">
        <f>IF(OR(C135="-",G135="-"),"-",(G135-C135)/C135)</f>
        <v>-5.8823529411764719E-2</v>
      </c>
      <c r="L135" s="6" t="str">
        <f t="shared" si="13"/>
        <v>-</v>
      </c>
      <c r="M135" s="6" t="str">
        <f t="shared" si="13"/>
        <v>-</v>
      </c>
      <c r="N135" s="6">
        <f t="shared" si="13"/>
        <v>-5.8823529411764719E-2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'[1]AP-Terminacion-Recursos_TSJ'!$B$16</f>
        <v>141</v>
      </c>
      <c r="D143" s="10">
        <f>'[1]AP-Terminacion-Recursos_TSJ'!$C$16</f>
        <v>0</v>
      </c>
      <c r="E143" s="10">
        <f>'[1]AP-Terminacion-Recursos_TSJ'!$D$16</f>
        <v>17</v>
      </c>
      <c r="F143" s="10">
        <f>'[1]AP-Terminacion-Recursos_TSJ'!$E$16</f>
        <v>158</v>
      </c>
      <c r="G143" s="10">
        <f>'[1]AP-Terminacion-Recursos_TSJ'!$Z$16</f>
        <v>87</v>
      </c>
      <c r="H143" s="10">
        <f>'[1]AP-Terminacion-Recursos_TSJ'!$AA$16</f>
        <v>0</v>
      </c>
      <c r="I143" s="10">
        <f>'[1]AP-Terminacion-Recursos_TSJ'!$AB$16</f>
        <v>19</v>
      </c>
      <c r="J143" s="10">
        <f>'[1]AP-Terminacion-Recursos_TSJ'!$AC$16</f>
        <v>106</v>
      </c>
      <c r="K143" s="6">
        <f>IF(C143=0,"-",(G143-C143)/C143)</f>
        <v>-0.38297872340425532</v>
      </c>
      <c r="L143" s="6" t="str">
        <f t="shared" ref="L143:N147" si="15">IF(D143=0,"-",(H143-D143)/D143)</f>
        <v>-</v>
      </c>
      <c r="M143" s="6">
        <f t="shared" si="15"/>
        <v>0.11764705882352941</v>
      </c>
      <c r="N143" s="6">
        <f t="shared" si="15"/>
        <v>-0.32911392405063289</v>
      </c>
    </row>
    <row r="144" spans="2:14" ht="15" thickBot="1" x14ac:dyDescent="0.25">
      <c r="B144" s="4" t="s">
        <v>72</v>
      </c>
      <c r="C144" s="10">
        <f>'[1]AP-Terminacion-Recursos_TSJ'!$F$16</f>
        <v>81</v>
      </c>
      <c r="D144" s="10">
        <f>'[1]AP-Terminacion-Recursos_TSJ'!$G$16</f>
        <v>0</v>
      </c>
      <c r="E144" s="10">
        <f>'[1]AP-Terminacion-Recursos_TSJ'!$H$16</f>
        <v>22</v>
      </c>
      <c r="F144" s="10">
        <f>'[1]AP-Terminacion-Recursos_TSJ'!$I$16</f>
        <v>103</v>
      </c>
      <c r="G144" s="10">
        <f>'[1]AP-Terminacion-Recursos_TSJ'!$AD$16</f>
        <v>54</v>
      </c>
      <c r="H144" s="10">
        <f>'[1]AP-Terminacion-Recursos_TSJ'!$AE$16</f>
        <v>0</v>
      </c>
      <c r="I144" s="10">
        <f>'[1]AP-Terminacion-Recursos_TSJ'!$AF$16</f>
        <v>10</v>
      </c>
      <c r="J144" s="10">
        <f>'[1]AP-Terminacion-Recursos_TSJ'!$AG$16</f>
        <v>64</v>
      </c>
      <c r="K144" s="6">
        <f t="shared" ref="K144:K147" si="16">IF(C144=0,"-",(G144-C144)/C144)</f>
        <v>-0.33333333333333331</v>
      </c>
      <c r="L144" s="6" t="str">
        <f t="shared" si="15"/>
        <v>-</v>
      </c>
      <c r="M144" s="6">
        <f t="shared" si="15"/>
        <v>-0.54545454545454541</v>
      </c>
      <c r="N144" s="6">
        <f t="shared" si="15"/>
        <v>-0.37864077669902912</v>
      </c>
    </row>
    <row r="145" spans="2:14" ht="15" thickBot="1" x14ac:dyDescent="0.25">
      <c r="B145" s="4" t="s">
        <v>73</v>
      </c>
      <c r="C145" s="10">
        <f>'[1]AP-Terminacion-Recursos_TSJ'!$J$16</f>
        <v>777</v>
      </c>
      <c r="D145" s="10">
        <f>'[1]AP-Terminacion-Recursos_TSJ'!$K$16</f>
        <v>0</v>
      </c>
      <c r="E145" s="10">
        <f>'[1]AP-Terminacion-Recursos_TSJ'!$L$16</f>
        <v>64</v>
      </c>
      <c r="F145" s="10">
        <f>'[1]AP-Terminacion-Recursos_TSJ'!$M$16</f>
        <v>841</v>
      </c>
      <c r="G145" s="10">
        <f>'[1]AP-Terminacion-Recursos_TSJ'!$AH$16</f>
        <v>644</v>
      </c>
      <c r="H145" s="10">
        <f>'[1]AP-Terminacion-Recursos_TSJ'!$AI$16</f>
        <v>0</v>
      </c>
      <c r="I145" s="10">
        <f>'[1]AP-Terminacion-Recursos_TSJ'!$AJ$16</f>
        <v>60</v>
      </c>
      <c r="J145" s="10">
        <f>'[1]AP-Terminacion-Recursos_TSJ'!$AK$16</f>
        <v>704</v>
      </c>
      <c r="K145" s="6">
        <f t="shared" si="16"/>
        <v>-0.17117117117117117</v>
      </c>
      <c r="L145" s="6" t="str">
        <f t="shared" si="15"/>
        <v>-</v>
      </c>
      <c r="M145" s="6">
        <f t="shared" si="15"/>
        <v>-6.25E-2</v>
      </c>
      <c r="N145" s="6">
        <f t="shared" si="15"/>
        <v>-0.16290130796670629</v>
      </c>
    </row>
    <row r="146" spans="2:14" ht="15" thickBot="1" x14ac:dyDescent="0.25">
      <c r="B146" s="4" t="s">
        <v>74</v>
      </c>
      <c r="C146" s="10">
        <f>'[1]AP-Terminacion-Recursos_TSJ'!$N$16</f>
        <v>355</v>
      </c>
      <c r="D146" s="10">
        <f>'[1]AP-Terminacion-Recursos_TSJ'!$O$16</f>
        <v>0</v>
      </c>
      <c r="E146" s="10">
        <f>'[1]AP-Terminacion-Recursos_TSJ'!$P$16</f>
        <v>50</v>
      </c>
      <c r="F146" s="10">
        <f>'[1]AP-Terminacion-Recursos_TSJ'!$Q$16</f>
        <v>405</v>
      </c>
      <c r="G146" s="10">
        <f>'[1]AP-Terminacion-Recursos_TSJ'!$AL$16</f>
        <v>282</v>
      </c>
      <c r="H146" s="10">
        <f>'[1]AP-Terminacion-Recursos_TSJ'!$AM$16</f>
        <v>0</v>
      </c>
      <c r="I146" s="10">
        <f>'[1]AP-Terminacion-Recursos_TSJ'!$AN$16</f>
        <v>55</v>
      </c>
      <c r="J146" s="10">
        <f>'[1]AP-Terminacion-Recursos_TSJ'!$AO$16</f>
        <v>337</v>
      </c>
      <c r="K146" s="6">
        <f t="shared" si="16"/>
        <v>-0.20563380281690141</v>
      </c>
      <c r="L146" s="6" t="str">
        <f t="shared" si="15"/>
        <v>-</v>
      </c>
      <c r="M146" s="6">
        <f t="shared" si="15"/>
        <v>0.1</v>
      </c>
      <c r="N146" s="6">
        <f t="shared" si="15"/>
        <v>-0.16790123456790124</v>
      </c>
    </row>
    <row r="147" spans="2:14" ht="15" thickBot="1" x14ac:dyDescent="0.25">
      <c r="B147" s="4" t="s">
        <v>75</v>
      </c>
      <c r="C147" s="10">
        <f>'[1]AP-Terminacion-Recursos_TSJ'!$R$16</f>
        <v>8</v>
      </c>
      <c r="D147" s="10">
        <f>'[1]AP-Terminacion-Recursos_TSJ'!$S$16</f>
        <v>0</v>
      </c>
      <c r="E147" s="10">
        <f>'[1]AP-Terminacion-Recursos_TSJ'!$T$16</f>
        <v>3</v>
      </c>
      <c r="F147" s="10">
        <f>'[1]AP-Terminacion-Recursos_TSJ'!$U$16</f>
        <v>11</v>
      </c>
      <c r="G147" s="10">
        <f>'[1]AP-Terminacion-Recursos_TSJ'!$AP$16</f>
        <v>12</v>
      </c>
      <c r="H147" s="10">
        <f>'[1]AP-Terminacion-Recursos_TSJ'!$AQ$16</f>
        <v>0</v>
      </c>
      <c r="I147" s="10">
        <f>'[1]AP-Terminacion-Recursos_TSJ'!$AR$16</f>
        <v>5</v>
      </c>
      <c r="J147" s="10">
        <f>'[1]AP-Terminacion-Recursos_TSJ'!$AS$16</f>
        <v>17</v>
      </c>
      <c r="K147" s="6">
        <f t="shared" si="16"/>
        <v>0.5</v>
      </c>
      <c r="L147" s="6" t="str">
        <f t="shared" si="15"/>
        <v>-</v>
      </c>
      <c r="M147" s="6">
        <f t="shared" si="15"/>
        <v>0.66666666666666663</v>
      </c>
      <c r="N147" s="6">
        <f t="shared" si="15"/>
        <v>0.54545454545454541</v>
      </c>
    </row>
    <row r="148" spans="2:14" ht="15" thickBot="1" x14ac:dyDescent="0.25">
      <c r="B148" s="7" t="s">
        <v>68</v>
      </c>
      <c r="C148" s="10">
        <f>'[1]AP-Terminacion-Recursos_TSJ'!$V$16</f>
        <v>1362</v>
      </c>
      <c r="D148" s="10">
        <f>'[1]AP-Terminacion-Recursos_TSJ'!$W$16</f>
        <v>0</v>
      </c>
      <c r="E148" s="10">
        <f>'[1]AP-Terminacion-Recursos_TSJ'!$X$16</f>
        <v>156</v>
      </c>
      <c r="F148" s="10">
        <f>'[1]AP-Terminacion-Recursos_TSJ'!$Y$16</f>
        <v>1518</v>
      </c>
      <c r="G148" s="10">
        <f>'[1]AP-Terminacion-Recursos_TSJ'!$AT$16</f>
        <v>1079</v>
      </c>
      <c r="H148" s="10">
        <f>'[1]AP-Terminacion-Recursos_TSJ'!$AU$16</f>
        <v>0</v>
      </c>
      <c r="I148" s="10">
        <f>'[1]AP-Terminacion-Recursos_TSJ'!$AV$16</f>
        <v>149</v>
      </c>
      <c r="J148" s="10">
        <f>'[1]AP-Terminacion-Recursos_TSJ'!$AW$16</f>
        <v>1228</v>
      </c>
      <c r="K148" s="6">
        <f t="shared" ref="K148" si="17">IF(C148=0,"-",(G148-C148)/C148)</f>
        <v>-0.2077826725403818</v>
      </c>
      <c r="L148" s="6" t="str">
        <f t="shared" ref="L148" si="18">IF(D148=0,"-",(H148-D148)/D148)</f>
        <v>-</v>
      </c>
      <c r="M148" s="6">
        <f t="shared" ref="M148" si="19">IF(E148=0,"-",(I148-E148)/E148)</f>
        <v>-4.4871794871794872E-2</v>
      </c>
      <c r="N148" s="6">
        <f t="shared" ref="N148" si="20">IF(F148=0,"-",(J148-F148)/F148)</f>
        <v>-0.19104084321475626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0.15359477124183007</v>
      </c>
      <c r="D149" s="6" t="str">
        <f t="shared" si="21"/>
        <v>-</v>
      </c>
      <c r="E149" s="6">
        <f t="shared" si="21"/>
        <v>0.20987654320987653</v>
      </c>
      <c r="F149" s="6">
        <f t="shared" si="21"/>
        <v>0.15815815815815815</v>
      </c>
      <c r="G149" s="6">
        <f t="shared" si="21"/>
        <v>0.11901504787961696</v>
      </c>
      <c r="H149" s="6" t="str">
        <f t="shared" si="21"/>
        <v>-</v>
      </c>
      <c r="I149" s="6">
        <f t="shared" si="21"/>
        <v>0.24050632911392406</v>
      </c>
      <c r="J149" s="6">
        <f t="shared" si="21"/>
        <v>0.1308641975308642</v>
      </c>
      <c r="K149" s="6">
        <f>IF(OR(C149="-",G149="-"),"-",(G149-C149)/C149)</f>
        <v>-0.22513607125185559</v>
      </c>
      <c r="L149" s="6" t="str">
        <f t="shared" ref="L149:N150" si="22">IF(OR(D149="-",H149="-"),"-",(H149-D149)/D149)</f>
        <v>-</v>
      </c>
      <c r="M149" s="6">
        <f t="shared" si="22"/>
        <v>0.14594192107222645</v>
      </c>
      <c r="N149" s="6">
        <f t="shared" si="22"/>
        <v>-0.17257383966244716</v>
      </c>
    </row>
    <row r="150" spans="2:14" ht="29.25" thickBot="1" x14ac:dyDescent="0.25">
      <c r="B150" s="7" t="s">
        <v>77</v>
      </c>
      <c r="C150" s="6">
        <f t="shared" si="21"/>
        <v>0.18577981651376146</v>
      </c>
      <c r="D150" s="6" t="str">
        <f t="shared" si="21"/>
        <v>-</v>
      </c>
      <c r="E150" s="6">
        <f t="shared" si="21"/>
        <v>0.30555555555555558</v>
      </c>
      <c r="F150" s="6">
        <f t="shared" si="21"/>
        <v>0.20275590551181102</v>
      </c>
      <c r="G150" s="6">
        <f t="shared" si="21"/>
        <v>0.16071428571428573</v>
      </c>
      <c r="H150" s="6" t="str">
        <f t="shared" si="21"/>
        <v>-</v>
      </c>
      <c r="I150" s="6">
        <f t="shared" si="21"/>
        <v>0.15384615384615385</v>
      </c>
      <c r="J150" s="6">
        <f t="shared" si="21"/>
        <v>0.15960099750623441</v>
      </c>
      <c r="K150" s="6">
        <f>IF(OR(C150="-",G150="-"),"-",(G150-C150)/C150)</f>
        <v>-0.13492063492063483</v>
      </c>
      <c r="L150" s="6" t="str">
        <f t="shared" si="22"/>
        <v>-</v>
      </c>
      <c r="M150" s="6">
        <f t="shared" si="22"/>
        <v>-0.49650349650349651</v>
      </c>
      <c r="N150" s="6">
        <f t="shared" si="22"/>
        <v>-0.21284168220226135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[1]AP_Apelaciones!$B$16</f>
        <v>1126</v>
      </c>
      <c r="D157" s="19">
        <f>[1]AP_Apelaciones!$E$16</f>
        <v>924</v>
      </c>
      <c r="E157" s="18">
        <f>IF(C157=0,"-",(D157-C157)/C157)</f>
        <v>-0.17939609236234458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[1]AP_Apelaciones!$C$16</f>
        <v>197</v>
      </c>
      <c r="D158" s="19">
        <f>[1]AP_Apelaciones!$F$16</f>
        <v>129</v>
      </c>
      <c r="E158" s="18">
        <f t="shared" ref="E158:E159" si="23">IF(C158=0,"-",(D158-C158)/C158)</f>
        <v>-0.34517766497461927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[1]AP_Apelaciones!$D$16</f>
        <v>31</v>
      </c>
      <c r="D159" s="19">
        <f>[1]AP_Apelaciones!$G$16</f>
        <v>14</v>
      </c>
      <c r="E159" s="18">
        <f t="shared" si="23"/>
        <v>-0.54838709677419351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0.83161004431314622</v>
      </c>
      <c r="D160" s="18">
        <f>IF(D157=0,"-",D157/(D157+D158+D159))</f>
        <v>0.865979381443299</v>
      </c>
      <c r="E160" s="18">
        <f>IF(OR(C160="-",D160="-"),"-",(D160-C160)/C160)</f>
        <v>4.1328670048158843E-2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[1]AP_Enjuiciados_TSJ!$B$16</f>
        <v>46</v>
      </c>
      <c r="D166" s="5">
        <f>[1]AP_Enjuiciados_TSJ!$G$16</f>
        <v>35</v>
      </c>
      <c r="E166" s="6">
        <f>IF(C166=0,"-",(D166-C166)/C166)</f>
        <v>-0.2391304347826087</v>
      </c>
    </row>
    <row r="167" spans="2:14" ht="20.100000000000001" customHeight="1" thickBot="1" x14ac:dyDescent="0.25">
      <c r="B167" s="4" t="s">
        <v>41</v>
      </c>
      <c r="C167" s="5">
        <f>[1]AP_Enjuiciados_TSJ!$C$16</f>
        <v>14</v>
      </c>
      <c r="D167" s="5">
        <f>[1]AP_Enjuiciados_TSJ!$H$16</f>
        <v>12</v>
      </c>
      <c r="E167" s="6">
        <f t="shared" ref="E167:E168" si="24">IF(C167=0,"-",(D167-C167)/C167)</f>
        <v>-0.14285714285714285</v>
      </c>
    </row>
    <row r="168" spans="2:14" ht="20.100000000000001" customHeight="1" thickBot="1" x14ac:dyDescent="0.25">
      <c r="B168" s="4" t="s">
        <v>42</v>
      </c>
      <c r="C168" s="5">
        <f>[1]AP_Enjuiciados_TSJ!$D$16</f>
        <v>22</v>
      </c>
      <c r="D168" s="5">
        <f>[1]AP_Enjuiciados_TSJ!$I$16</f>
        <v>14</v>
      </c>
      <c r="E168" s="6">
        <f t="shared" si="24"/>
        <v>-0.36363636363636365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0.78260869565217395</v>
      </c>
      <c r="D169" s="6">
        <f>IF(D166=0,"-",(D167+D168)/D166)</f>
        <v>0.74285714285714288</v>
      </c>
      <c r="E169" s="6">
        <f t="shared" ref="E169:E171" si="25">IF(OR(C169="-",D169="-"),"-",(D169-C169)/C169)</f>
        <v>-5.0793650793650801E-2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IF(C167=0,"-",C167/(C167+[1]AP_Enjuiciados_TSJ!$E$16))</f>
        <v>0.77777777777777779</v>
      </c>
      <c r="D170" s="6">
        <f>IF(D167=0,"-",D167/(D167+[1]AP_Enjuiciados_TSJ!$J$16))</f>
        <v>0.75</v>
      </c>
      <c r="E170" s="6">
        <f t="shared" si="25"/>
        <v>-3.5714285714285726E-2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IF(C168=0,"-",C168/(C168+[1]AP_Enjuiciados_TSJ!$F$16))</f>
        <v>0.7857142857142857</v>
      </c>
      <c r="D171" s="6">
        <f>IF(D168=0,"-",D168/(D168+[1]AP_Enjuiciados_TSJ!$K$16))</f>
        <v>0.73684210526315785</v>
      </c>
      <c r="E171" s="6">
        <f t="shared" si="25"/>
        <v>-6.2200956937799076E-2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[1]AP_1ªIns_TSJ!$B$16</f>
        <v>64</v>
      </c>
      <c r="D178" s="5">
        <f>[1]AP_1ªIns_TSJ!$F$16</f>
        <v>61</v>
      </c>
      <c r="E178" s="6">
        <f>IF(C178=0,"-",(D178-C178)/C178)</f>
        <v>-4.6875E-2</v>
      </c>
      <c r="H178" s="13"/>
    </row>
    <row r="179" spans="2:8" ht="15" thickBot="1" x14ac:dyDescent="0.25">
      <c r="B179" s="4" t="s">
        <v>43</v>
      </c>
      <c r="C179" s="5">
        <f>[1]AP_1ªIns_TSJ!$C$16</f>
        <v>50</v>
      </c>
      <c r="D179" s="5">
        <f>[1]AP_1ªIns_TSJ!$G$16</f>
        <v>44</v>
      </c>
      <c r="E179" s="6">
        <f t="shared" ref="E179:E185" si="26">IF(C179=0,"-",(D179-C179)/C179)</f>
        <v>-0.12</v>
      </c>
      <c r="H179" s="13"/>
    </row>
    <row r="180" spans="2:8" ht="15" thickBot="1" x14ac:dyDescent="0.25">
      <c r="B180" s="4" t="s">
        <v>47</v>
      </c>
      <c r="C180" s="5">
        <f>[1]AP_1ªIns_TSJ!$D$16</f>
        <v>8</v>
      </c>
      <c r="D180" s="5">
        <f>[1]AP_1ªIns_TSJ!$H$16</f>
        <v>7</v>
      </c>
      <c r="E180" s="6">
        <f t="shared" si="26"/>
        <v>-0.125</v>
      </c>
      <c r="H180" s="13"/>
    </row>
    <row r="181" spans="2:8" ht="15" thickBot="1" x14ac:dyDescent="0.25">
      <c r="B181" s="4" t="s">
        <v>78</v>
      </c>
      <c r="C181" s="5">
        <f>[1]AP_1ªIns_TSJ!$E$16</f>
        <v>6</v>
      </c>
      <c r="D181" s="5">
        <f>[1]AP_1ªIns_TSJ!$I$16</f>
        <v>10</v>
      </c>
      <c r="E181" s="6">
        <f t="shared" si="26"/>
        <v>0.66666666666666663</v>
      </c>
      <c r="H181" s="13"/>
    </row>
    <row r="182" spans="2:8" ht="15" thickBot="1" x14ac:dyDescent="0.25">
      <c r="B182" s="15" t="s">
        <v>79</v>
      </c>
      <c r="C182" s="5">
        <f>[1]AP_Recursos_TSJ!$B$16</f>
        <v>1631</v>
      </c>
      <c r="D182" s="5">
        <f>[1]AP_Recursos_TSJ!$F$16</f>
        <v>1170</v>
      </c>
      <c r="E182" s="6">
        <f t="shared" si="26"/>
        <v>-0.28264868179031272</v>
      </c>
      <c r="H182" s="13"/>
    </row>
    <row r="183" spans="2:8" ht="15" thickBot="1" x14ac:dyDescent="0.25">
      <c r="B183" s="4" t="s">
        <v>47</v>
      </c>
      <c r="C183" s="5">
        <f>[1]AP_Recursos_TSJ!$C$16</f>
        <v>1463</v>
      </c>
      <c r="D183" s="5">
        <f>[1]AP_Recursos_TSJ!$G$16</f>
        <v>1025</v>
      </c>
      <c r="E183" s="6">
        <f t="shared" si="26"/>
        <v>-0.2993848257006152</v>
      </c>
      <c r="H183" s="13"/>
    </row>
    <row r="184" spans="2:8" ht="15" thickBot="1" x14ac:dyDescent="0.25">
      <c r="B184" s="4" t="s">
        <v>70</v>
      </c>
      <c r="C184" s="5">
        <f>[1]AP_Recursos_TSJ!$D$16</f>
        <v>0</v>
      </c>
      <c r="D184" s="5">
        <f>[1]AP_Recursos_TSJ!$H$16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[1]AP_Recursos_TSJ!$E$16</f>
        <v>168</v>
      </c>
      <c r="D185" s="5">
        <f>[1]AP_Recursos_TSJ!$I$16</f>
        <v>145</v>
      </c>
      <c r="E185" s="6">
        <f t="shared" si="26"/>
        <v>-0.13690476190476192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[1]Menores_Sentencia_TSJ!$B$16</f>
        <v>17</v>
      </c>
      <c r="D197" s="5">
        <f>[1]Menores_Sentencia_TSJ!$F$16</f>
        <v>10</v>
      </c>
      <c r="E197" s="6">
        <f t="shared" ref="E197:E200" si="27">IF(C197=0,"-",(D197-C197)/C197)</f>
        <v>-0.41176470588235292</v>
      </c>
    </row>
    <row r="198" spans="2:5" ht="15" thickBot="1" x14ac:dyDescent="0.25">
      <c r="B198" s="4" t="s">
        <v>83</v>
      </c>
      <c r="C198" s="5">
        <f>[1]Menores_Sentencia_TSJ!$C$16</f>
        <v>3</v>
      </c>
      <c r="D198" s="5">
        <f>[1]Menores_Sentencia_TSJ!$G$16</f>
        <v>2</v>
      </c>
      <c r="E198" s="6">
        <f t="shared" si="27"/>
        <v>-0.33333333333333331</v>
      </c>
    </row>
    <row r="199" spans="2:5" ht="15" thickBot="1" x14ac:dyDescent="0.25">
      <c r="B199" s="4" t="s">
        <v>84</v>
      </c>
      <c r="C199" s="5">
        <f>[1]Menores_Sentencia_TSJ!$D$16</f>
        <v>20</v>
      </c>
      <c r="D199" s="5">
        <f>[1]Menores_Sentencia_TSJ!$H$16</f>
        <v>12</v>
      </c>
      <c r="E199" s="6">
        <f t="shared" si="27"/>
        <v>-0.4</v>
      </c>
    </row>
    <row r="200" spans="2:5" ht="15" thickBot="1" x14ac:dyDescent="0.25">
      <c r="B200" s="4" t="s">
        <v>85</v>
      </c>
      <c r="C200" s="5">
        <f>[1]Menores_Sentencia_TSJ!$E$16</f>
        <v>15</v>
      </c>
      <c r="D200" s="5">
        <f>[1]Menores_Sentencia_TSJ!$I$16</f>
        <v>7</v>
      </c>
      <c r="E200" s="6">
        <f t="shared" si="27"/>
        <v>-0.53333333333333333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[1]Menores_Enjuiciados_TSJ!$B$16</f>
        <v>17</v>
      </c>
      <c r="D208" s="5">
        <f>[1]Menores_Enjuiciados_TSJ!$H$16</f>
        <v>12</v>
      </c>
      <c r="E208" s="6">
        <f t="shared" si="28"/>
        <v>-0.29411764705882354</v>
      </c>
    </row>
    <row r="209" spans="2:5" ht="20.100000000000001" customHeight="1" thickBot="1" x14ac:dyDescent="0.25">
      <c r="B209" s="17" t="s">
        <v>86</v>
      </c>
      <c r="C209" s="5">
        <f>[1]Menores_Enjuiciados_TSJ!$C$16</f>
        <v>15</v>
      </c>
      <c r="D209" s="5">
        <f>[1]Menores_Enjuiciados_TSJ!$I$16</f>
        <v>11</v>
      </c>
      <c r="E209" s="6">
        <f t="shared" si="28"/>
        <v>-0.26666666666666666</v>
      </c>
    </row>
    <row r="210" spans="2:5" ht="20.100000000000001" customHeight="1" thickBot="1" x14ac:dyDescent="0.25">
      <c r="B210" s="17" t="s">
        <v>87</v>
      </c>
      <c r="C210" s="5">
        <f>[1]Menores_Enjuiciados_TSJ!$D$16</f>
        <v>2</v>
      </c>
      <c r="D210" s="5">
        <f>[1]Menores_Enjuiciados_TSJ!$J$16</f>
        <v>1</v>
      </c>
      <c r="E210" s="6">
        <f t="shared" si="28"/>
        <v>-0.5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[1]Menores_Enjuiciados_TSJ!$E$16</f>
        <v>3</v>
      </c>
      <c r="D212" s="5">
        <f>[1]Menores_Enjuiciados_TSJ!$K$16</f>
        <v>1</v>
      </c>
      <c r="E212" s="6">
        <f>IF(C212=0,"-",(D212-C212)/C212)</f>
        <v>-0.66666666666666663</v>
      </c>
    </row>
    <row r="213" spans="2:5" ht="15" thickBot="1" x14ac:dyDescent="0.25">
      <c r="B213" s="17" t="s">
        <v>86</v>
      </c>
      <c r="C213" s="5">
        <f>[1]Menores_Enjuiciados_TSJ!$F$16</f>
        <v>3</v>
      </c>
      <c r="D213" s="5">
        <f>[1]Menores_Enjuiciados_TSJ!$L$16</f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f>[1]Menores_Enjuiciados_TSJ!$G$16</f>
        <v>0</v>
      </c>
      <c r="D214" s="5">
        <f>[1]Menores_Enjuiciados_TSJ!$M$16</f>
        <v>1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[1]Menores_Asuntos_TSJ!$B$16</f>
        <v>29</v>
      </c>
      <c r="D221" s="5">
        <f>[1]Menores_Asuntos_TSJ!$E$16</f>
        <v>19</v>
      </c>
      <c r="E221" s="6">
        <f t="shared" ref="E221:E223" si="30">IF(C221=0,"-",(D221-C221)/C221)</f>
        <v>-0.34482758620689657</v>
      </c>
    </row>
    <row r="222" spans="2:5" ht="15" thickBot="1" x14ac:dyDescent="0.25">
      <c r="B222" s="16" t="s">
        <v>92</v>
      </c>
      <c r="C222" s="5">
        <f>[1]Menores_Asuntos_TSJ!$C$16</f>
        <v>22</v>
      </c>
      <c r="D222" s="5">
        <f>[1]Menores_Asuntos_TSJ!$F$16</f>
        <v>16</v>
      </c>
      <c r="E222" s="6">
        <f t="shared" si="30"/>
        <v>-0.27272727272727271</v>
      </c>
    </row>
    <row r="223" spans="2:5" ht="15" thickBot="1" x14ac:dyDescent="0.25">
      <c r="B223" s="16" t="s">
        <v>93</v>
      </c>
      <c r="C223" s="5">
        <f>[1]Menores_Asuntos_TSJ!$D$16</f>
        <v>22</v>
      </c>
      <c r="D223" s="5">
        <f>[1]Menores_Asuntos_TSJ!$G$16</f>
        <v>25</v>
      </c>
      <c r="E223" s="6">
        <f t="shared" si="30"/>
        <v>0.13636363636363635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TSJ'!$B$17</f>
        <v>6426</v>
      </c>
      <c r="D14" s="5">
        <f>'[1]VG_Denuncias TSJ'!$V$17</f>
        <v>6103</v>
      </c>
      <c r="E14" s="6">
        <f>IF(C14&gt;0,(D14-C14)/C14)</f>
        <v>-5.0264550264550262E-2</v>
      </c>
    </row>
    <row r="15" spans="1:5" ht="20.100000000000001" customHeight="1" thickBot="1" x14ac:dyDescent="0.25">
      <c r="B15" s="4" t="s">
        <v>17</v>
      </c>
      <c r="C15" s="5">
        <f>'[1]VG_Denuncias TSJ'!$C$17</f>
        <v>6364</v>
      </c>
      <c r="D15" s="5">
        <f>'[1]VG_Denuncias TSJ'!$W$17</f>
        <v>5997</v>
      </c>
      <c r="E15" s="6">
        <f t="shared" ref="E15:E25" si="0">IF(C15&gt;0,(D15-C15)/C15)</f>
        <v>-5.7668133249528596E-2</v>
      </c>
    </row>
    <row r="16" spans="1:5" ht="20.100000000000001" customHeight="1" thickBot="1" x14ac:dyDescent="0.25">
      <c r="B16" s="4" t="s">
        <v>18</v>
      </c>
      <c r="C16" s="5">
        <f>'[1]VG_Denuncias TSJ'!$D$17</f>
        <v>3903</v>
      </c>
      <c r="D16" s="5">
        <f>'[1]VG_Denuncias TSJ'!$X$17</f>
        <v>3558</v>
      </c>
      <c r="E16" s="6">
        <f t="shared" si="0"/>
        <v>-8.8393543428132201E-2</v>
      </c>
    </row>
    <row r="17" spans="2:5" ht="20.100000000000001" customHeight="1" thickBot="1" x14ac:dyDescent="0.25">
      <c r="B17" s="4" t="s">
        <v>19</v>
      </c>
      <c r="C17" s="5">
        <f>'[1]VG_Denuncias TSJ'!$E$17</f>
        <v>2461</v>
      </c>
      <c r="D17" s="5">
        <f>'[1]VG_Denuncias TSJ'!$Y$17</f>
        <v>2439</v>
      </c>
      <c r="E17" s="6">
        <f t="shared" si="0"/>
        <v>-8.9394555058919141E-3</v>
      </c>
    </row>
    <row r="18" spans="2:5" ht="20.100000000000001" customHeight="1" thickBot="1" x14ac:dyDescent="0.25">
      <c r="B18" s="4" t="s">
        <v>100</v>
      </c>
      <c r="C18" s="5">
        <f>'[1]VG_Denuncias TSJ'!$M$17</f>
        <v>0</v>
      </c>
      <c r="D18" s="5">
        <f>'[1]VG_Denuncias TSJ'!$AG$17</f>
        <v>27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TSJ'!$N$17</f>
        <v>0</v>
      </c>
      <c r="D19" s="5">
        <f>'[1]VG_Denuncias TSJ'!$AH$17</f>
        <v>6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0.38670647391577623</v>
      </c>
      <c r="D20" s="6">
        <f>D17/D15</f>
        <v>0.40670335167583793</v>
      </c>
      <c r="E20" s="6">
        <f t="shared" si="0"/>
        <v>5.1710739563198979E-2</v>
      </c>
    </row>
    <row r="21" spans="2:5" ht="30" customHeight="1" thickBot="1" x14ac:dyDescent="0.25">
      <c r="B21" s="4" t="s">
        <v>23</v>
      </c>
      <c r="C21" s="5">
        <f>'[1]VG_Denuncias TSJ'!$O$17</f>
        <v>421</v>
      </c>
      <c r="D21" s="5">
        <f>'[1]VG_Denuncias TSJ'!$AI$17</f>
        <v>318</v>
      </c>
      <c r="E21" s="6">
        <f t="shared" si="0"/>
        <v>-0.24465558194774348</v>
      </c>
    </row>
    <row r="22" spans="2:5" ht="20.100000000000001" customHeight="1" thickBot="1" x14ac:dyDescent="0.25">
      <c r="B22" s="4" t="s">
        <v>24</v>
      </c>
      <c r="C22" s="5">
        <f>'[1]VG_Denuncias TSJ'!$P$17</f>
        <v>243</v>
      </c>
      <c r="D22" s="5">
        <f>'[1]VG_Denuncias TSJ'!$AJ$17</f>
        <v>168</v>
      </c>
      <c r="E22" s="6">
        <f t="shared" si="0"/>
        <v>-0.30864197530864196</v>
      </c>
    </row>
    <row r="23" spans="2:5" ht="20.100000000000001" customHeight="1" thickBot="1" x14ac:dyDescent="0.25">
      <c r="B23" s="4" t="s">
        <v>25</v>
      </c>
      <c r="C23" s="5">
        <f>'[1]VG_Denuncias TSJ'!$Q$17</f>
        <v>178</v>
      </c>
      <c r="D23" s="5">
        <f>'[1]VG_Denuncias TSJ'!$AK$17</f>
        <v>150</v>
      </c>
      <c r="E23" s="6">
        <f t="shared" si="0"/>
        <v>-0.15730337078651685</v>
      </c>
    </row>
    <row r="24" spans="2:5" ht="20.100000000000001" customHeight="1" thickBot="1" x14ac:dyDescent="0.25">
      <c r="B24" s="4" t="s">
        <v>21</v>
      </c>
      <c r="C24" s="6">
        <f>C23/C21</f>
        <v>0.42280285035629456</v>
      </c>
      <c r="D24" s="6">
        <f t="shared" ref="D24" si="1">D23/D21</f>
        <v>0.47169811320754718</v>
      </c>
      <c r="E24" s="6">
        <f t="shared" si="0"/>
        <v>0.11564553741785029</v>
      </c>
    </row>
    <row r="25" spans="2:5" ht="20.100000000000001" customHeight="1" thickBot="1" x14ac:dyDescent="0.25">
      <c r="B25" s="7" t="s">
        <v>26</v>
      </c>
      <c r="C25" s="6">
        <f>'[1]VG_Denuncias TSJ'!$U$17</f>
        <v>0.85275960996029654</v>
      </c>
      <c r="D25" s="6">
        <f>'[1]VG_Denuncias TSJ'!$AR$17</f>
        <v>0.79477623808564546</v>
      </c>
      <c r="E25" s="6">
        <f t="shared" si="0"/>
        <v>-6.7994979121197729E-2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[1]VG_Ordenes_TSJ!$B$17</f>
        <v>1589</v>
      </c>
      <c r="D34" s="5">
        <f>[1]VG_Ordenes_TSJ!$G$17</f>
        <v>1257</v>
      </c>
      <c r="E34" s="6">
        <f>IF(C34&gt;0,(D34-C34)/C34,"-")</f>
        <v>-0.20893643801132789</v>
      </c>
    </row>
    <row r="35" spans="2:5" ht="20.100000000000001" customHeight="1" thickBot="1" x14ac:dyDescent="0.25">
      <c r="B35" s="4" t="s">
        <v>29</v>
      </c>
      <c r="C35" s="5">
        <f>[1]VG_Ordenes_TSJ!$C$17</f>
        <v>0</v>
      </c>
      <c r="D35" s="5">
        <f>[1]VG_Ordenes_TSJ!$H$17</f>
        <v>1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f>[1]VG_Ordenes_TSJ!$D$17</f>
        <v>1347</v>
      </c>
      <c r="D36" s="5">
        <f>[1]VG_Ordenes_TSJ!$I$17</f>
        <v>1063</v>
      </c>
      <c r="E36" s="6">
        <f t="shared" si="2"/>
        <v>-0.21083890126206384</v>
      </c>
    </row>
    <row r="37" spans="2:5" ht="20.100000000000001" customHeight="1" thickBot="1" x14ac:dyDescent="0.25">
      <c r="B37" s="4" t="s">
        <v>30</v>
      </c>
      <c r="C37" s="5">
        <f>[1]VG_Ordenes_TSJ!$E$17</f>
        <v>242</v>
      </c>
      <c r="D37" s="5">
        <f>[1]VG_Ordenes_TSJ!$J$17</f>
        <v>193</v>
      </c>
      <c r="E37" s="6">
        <f t="shared" si="2"/>
        <v>-0.2024793388429752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[1]VG_Terminacion_TSJ!$C$17</f>
        <v>1210</v>
      </c>
      <c r="D44" s="5">
        <f>[1]VG_Terminacion_TSJ!$L$17</f>
        <v>950</v>
      </c>
      <c r="E44" s="6">
        <f>IF(C44&gt;0,(D44-C44)/C44,"-")</f>
        <v>-0.21487603305785125</v>
      </c>
    </row>
    <row r="45" spans="2:5" ht="20.100000000000001" customHeight="1" thickBot="1" x14ac:dyDescent="0.25">
      <c r="B45" s="4" t="s">
        <v>34</v>
      </c>
      <c r="C45" s="5">
        <f>[1]VG_Terminacion_TSJ!$B$17</f>
        <v>61</v>
      </c>
      <c r="D45" s="5">
        <f>[1]VG_Terminacion_TSJ!$K$17</f>
        <v>29</v>
      </c>
      <c r="E45" s="6">
        <f t="shared" ref="E45:E51" si="3">IF(C45&gt;0,(D45-C45)/C45,"-")</f>
        <v>-0.52459016393442626</v>
      </c>
    </row>
    <row r="46" spans="2:5" ht="20.100000000000001" customHeight="1" thickBot="1" x14ac:dyDescent="0.25">
      <c r="B46" s="4" t="s">
        <v>31</v>
      </c>
      <c r="C46" s="5">
        <f>[1]VG_Terminacion_TSJ!$D$17</f>
        <v>8</v>
      </c>
      <c r="D46" s="5">
        <f>[1]VG_Terminacion_TSJ!$M$17</f>
        <v>10</v>
      </c>
      <c r="E46" s="6">
        <f t="shared" si="3"/>
        <v>0.25</v>
      </c>
    </row>
    <row r="47" spans="2:5" ht="20.100000000000001" customHeight="1" thickBot="1" x14ac:dyDescent="0.25">
      <c r="B47" s="4" t="s">
        <v>32</v>
      </c>
      <c r="C47" s="5">
        <f>[1]VG_Terminacion_TSJ!$E$17</f>
        <v>2129</v>
      </c>
      <c r="D47" s="5">
        <f>[1]VG_Terminacion_TSJ!$N$17</f>
        <v>2132</v>
      </c>
      <c r="E47" s="6">
        <f t="shared" si="3"/>
        <v>1.4091122592766556E-3</v>
      </c>
    </row>
    <row r="48" spans="2:5" ht="20.100000000000001" customHeight="1" thickBot="1" x14ac:dyDescent="0.25">
      <c r="B48" s="4" t="s">
        <v>35</v>
      </c>
      <c r="C48" s="5">
        <f>[1]VG_Terminacion_TSJ!$F$17</f>
        <v>910</v>
      </c>
      <c r="D48" s="5">
        <f>[1]VG_Terminacion_TSJ!$O$17</f>
        <v>846</v>
      </c>
      <c r="E48" s="6">
        <f t="shared" si="3"/>
        <v>-7.032967032967033E-2</v>
      </c>
    </row>
    <row r="49" spans="2:5" ht="20.100000000000001" customHeight="1" thickBot="1" x14ac:dyDescent="0.25">
      <c r="B49" s="4" t="s">
        <v>67</v>
      </c>
      <c r="C49" s="5">
        <f>[1]VG_Terminacion_TSJ!$G$17</f>
        <v>1102</v>
      </c>
      <c r="D49" s="5">
        <f>[1]VG_Terminacion_TSJ!$P$17</f>
        <v>1182</v>
      </c>
      <c r="E49" s="6">
        <f t="shared" si="3"/>
        <v>7.2595281306715068E-2</v>
      </c>
    </row>
    <row r="50" spans="2:5" ht="20.100000000000001" customHeight="1" collapsed="1" thickBot="1" x14ac:dyDescent="0.25">
      <c r="B50" s="4" t="s">
        <v>36</v>
      </c>
      <c r="C50" s="6">
        <f>C44/(C44+C45)</f>
        <v>0.95200629425649097</v>
      </c>
      <c r="D50" s="6">
        <f>D44/(D44+D45)</f>
        <v>0.97037793667007155</v>
      </c>
      <c r="E50" s="6">
        <f t="shared" si="3"/>
        <v>1.9297816122033816E-2</v>
      </c>
    </row>
    <row r="51" spans="2:5" ht="20.100000000000001" customHeight="1" thickBot="1" x14ac:dyDescent="0.25">
      <c r="B51" s="4" t="s">
        <v>37</v>
      </c>
      <c r="C51" s="6">
        <f>C47/(C46+C47)</f>
        <v>0.99625643425362653</v>
      </c>
      <c r="D51" s="6">
        <f t="shared" ref="D51" si="4">D47/(D46+D47)</f>
        <v>0.99533146591970123</v>
      </c>
      <c r="E51" s="6">
        <f t="shared" si="3"/>
        <v>-9.28444025175374E-4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[1]VG_Enjuiciados_TSJ!$B$17</f>
        <v>1288</v>
      </c>
      <c r="D58" s="5">
        <f>[1]VG_Enjuiciados_TSJ!$G$17</f>
        <v>989</v>
      </c>
      <c r="E58" s="6">
        <f>IF(C58&gt;0,(D58-C58)/C58,"-")</f>
        <v>-0.23214285714285715</v>
      </c>
    </row>
    <row r="59" spans="2:5" ht="20.100000000000001" customHeight="1" thickBot="1" x14ac:dyDescent="0.25">
      <c r="B59" s="4" t="s">
        <v>41</v>
      </c>
      <c r="C59" s="5">
        <f>[1]VG_Enjuiciados_TSJ!$C$17</f>
        <v>696</v>
      </c>
      <c r="D59" s="5">
        <f>[1]VG_Enjuiciados_TSJ!$H$17</f>
        <v>569</v>
      </c>
      <c r="E59" s="6">
        <f t="shared" ref="E59:E63" si="5">IF(C59&gt;0,(D59-C59)/C59,"-")</f>
        <v>-0.18247126436781611</v>
      </c>
    </row>
    <row r="60" spans="2:5" ht="20.100000000000001" customHeight="1" thickBot="1" x14ac:dyDescent="0.25">
      <c r="B60" s="4" t="s">
        <v>42</v>
      </c>
      <c r="C60" s="5">
        <f>[1]VG_Enjuiciados_TSJ!$D$17</f>
        <v>525</v>
      </c>
      <c r="D60" s="5">
        <f>[1]VG_Enjuiciados_TSJ!$I$17</f>
        <v>390</v>
      </c>
      <c r="E60" s="6">
        <f t="shared" si="5"/>
        <v>-0.25714285714285712</v>
      </c>
    </row>
    <row r="61" spans="2:5" ht="20.100000000000001" customHeight="1" collapsed="1" thickBot="1" x14ac:dyDescent="0.25">
      <c r="B61" s="4" t="s">
        <v>98</v>
      </c>
      <c r="C61" s="6">
        <f>(C59+C60)/C58</f>
        <v>0.94798136645962738</v>
      </c>
      <c r="D61" s="6">
        <f>(D59+D60)/D58</f>
        <v>0.96966632962588473</v>
      </c>
      <c r="E61" s="6">
        <f t="shared" si="5"/>
        <v>2.2874883339999555E-2</v>
      </c>
    </row>
    <row r="62" spans="2:5" ht="20.100000000000001" customHeight="1" thickBot="1" x14ac:dyDescent="0.25">
      <c r="B62" s="4" t="s">
        <v>39</v>
      </c>
      <c r="C62" s="6">
        <f>C59/(C59+[1]VG_Enjuiciados_TSJ!$E$17)</f>
        <v>0.92800000000000005</v>
      </c>
      <c r="D62" s="6">
        <f>D59/(D59+[1]VG_Enjuiciados_TSJ!$J$17)</f>
        <v>0.95469798657718119</v>
      </c>
      <c r="E62" s="6">
        <f t="shared" si="5"/>
        <v>2.8769382087479679E-2</v>
      </c>
    </row>
    <row r="63" spans="2:5" ht="20.100000000000001" customHeight="1" thickBot="1" x14ac:dyDescent="0.25">
      <c r="B63" s="4" t="s">
        <v>40</v>
      </c>
      <c r="C63" s="6">
        <f>C60/(C60+[1]VG_Enjuiciados_TSJ!$F$17)</f>
        <v>0.97583643122676578</v>
      </c>
      <c r="D63" s="6">
        <f>D60/(D60+[1]VG_Enjuiciados_TSJ!$K$17)</f>
        <v>0.99236641221374045</v>
      </c>
      <c r="E63" s="6">
        <f t="shared" si="5"/>
        <v>1.6939294801890232E-2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[1]VG_Movimiento_TSJ!$B$18</f>
        <v>6510</v>
      </c>
      <c r="D70" s="5">
        <f>[1]VG_Movimiento_TSJ!$Z$18</f>
        <v>6449</v>
      </c>
      <c r="E70" s="6">
        <f>IF(C70&gt;0,(D70-C70)/C70,"-")</f>
        <v>-9.3701996927803375E-3</v>
      </c>
    </row>
    <row r="71" spans="2:10" ht="20.100000000000001" customHeight="1" thickBot="1" x14ac:dyDescent="0.25">
      <c r="B71" s="4" t="s">
        <v>45</v>
      </c>
      <c r="C71" s="5">
        <f>[1]VG_Movimiento_TSJ!$E$18</f>
        <v>2531</v>
      </c>
      <c r="D71" s="5">
        <f>[1]VG_Movimiento_TSJ!$AC$18</f>
        <v>1872</v>
      </c>
      <c r="E71" s="6">
        <f t="shared" ref="E71:E77" si="6">IF(C71&gt;0,(D71-C71)/C71,"-")</f>
        <v>-0.26037139470564996</v>
      </c>
    </row>
    <row r="72" spans="2:10" ht="20.100000000000001" customHeight="1" thickBot="1" x14ac:dyDescent="0.25">
      <c r="B72" s="4" t="s">
        <v>43</v>
      </c>
      <c r="C72" s="5">
        <f>[1]VG_Movimiento_TSJ!$H$18</f>
        <v>11</v>
      </c>
      <c r="D72" s="5">
        <f>[1]VG_Movimiento_TSJ!$AF$18</f>
        <v>13</v>
      </c>
      <c r="E72" s="6">
        <f t="shared" si="6"/>
        <v>0.18181818181818182</v>
      </c>
    </row>
    <row r="73" spans="2:10" ht="20.100000000000001" customHeight="1" thickBot="1" x14ac:dyDescent="0.25">
      <c r="B73" s="4" t="s">
        <v>46</v>
      </c>
      <c r="C73" s="5">
        <f>[1]VG_Movimiento_TSJ!$K$18</f>
        <v>2669</v>
      </c>
      <c r="D73" s="5">
        <f>[1]VG_Movimiento_TSJ!$AI$18</f>
        <v>3453</v>
      </c>
      <c r="E73" s="6">
        <f t="shared" si="6"/>
        <v>0.29374297489696516</v>
      </c>
    </row>
    <row r="74" spans="2:10" ht="20.100000000000001" customHeight="1" thickBot="1" x14ac:dyDescent="0.25">
      <c r="B74" s="4" t="s">
        <v>47</v>
      </c>
      <c r="C74" s="5">
        <f>[1]VG_Movimiento_TSJ!$N$18</f>
        <v>1031</v>
      </c>
      <c r="D74" s="5">
        <f>[1]VG_Movimiento_TSJ!$AL$18</f>
        <v>913</v>
      </c>
      <c r="E74" s="6">
        <f t="shared" si="6"/>
        <v>-0.11445198836081474</v>
      </c>
    </row>
    <row r="75" spans="2:10" ht="20.100000000000001" customHeight="1" thickBot="1" x14ac:dyDescent="0.25">
      <c r="B75" s="4" t="s">
        <v>48</v>
      </c>
      <c r="C75" s="5">
        <f>[1]VG_Movimiento_TSJ!$Q$18</f>
        <v>267</v>
      </c>
      <c r="D75" s="5">
        <f>[1]VG_Movimiento_TSJ!$AO$18</f>
        <v>196</v>
      </c>
      <c r="E75" s="6">
        <f t="shared" si="6"/>
        <v>-0.26591760299625467</v>
      </c>
    </row>
    <row r="76" spans="2:10" ht="20.100000000000001" customHeight="1" thickBot="1" x14ac:dyDescent="0.25">
      <c r="B76" s="4" t="s">
        <v>49</v>
      </c>
      <c r="C76" s="5">
        <f>[1]VG_Movimiento_TSJ!$T$18</f>
        <v>0</v>
      </c>
      <c r="D76" s="5">
        <f>[1]VG_Movimiento_TSJ!$AR$18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[1]VG_Movimiento_TSJ!$W$18</f>
        <v>1</v>
      </c>
      <c r="D77" s="5">
        <f>[1]VG_Movimiento_TSJ!$AU$18</f>
        <v>2</v>
      </c>
      <c r="E77" s="6">
        <f t="shared" si="6"/>
        <v>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[1]Penal_Terminacion_TSJ!$B$17</f>
        <v>311</v>
      </c>
      <c r="D90" s="5">
        <f>[1]Penal_Terminacion_TSJ!$E$17</f>
        <v>249</v>
      </c>
      <c r="E90" s="6">
        <f>IF(C90&gt;0,(D90-C90)/C90,"-")</f>
        <v>-0.19935691318327975</v>
      </c>
    </row>
    <row r="91" spans="2:5" ht="29.25" thickBot="1" x14ac:dyDescent="0.25">
      <c r="B91" s="4" t="s">
        <v>52</v>
      </c>
      <c r="C91" s="5">
        <f>[1]Penal_Terminacion_TSJ!$C$17</f>
        <v>133</v>
      </c>
      <c r="D91" s="5">
        <f>[1]Penal_Terminacion_TSJ!$F$17</f>
        <v>111</v>
      </c>
      <c r="E91" s="6">
        <f t="shared" ref="E91:E93" si="7">IF(C91&gt;0,(D91-C91)/C91,"-")</f>
        <v>-0.16541353383458646</v>
      </c>
    </row>
    <row r="92" spans="2:5" ht="29.25" customHeight="1" thickBot="1" x14ac:dyDescent="0.25">
      <c r="B92" s="4" t="s">
        <v>53</v>
      </c>
      <c r="C92" s="5">
        <f>[1]Penal_Terminacion_TSJ!$D$17</f>
        <v>294</v>
      </c>
      <c r="D92" s="5">
        <f>[1]Penal_Terminacion_TSJ!$G$17</f>
        <v>239</v>
      </c>
      <c r="E92" s="6">
        <f t="shared" si="7"/>
        <v>-0.1870748299319728</v>
      </c>
    </row>
    <row r="93" spans="2:5" ht="29.25" customHeight="1" thickBot="1" x14ac:dyDescent="0.25">
      <c r="B93" s="4" t="s">
        <v>54</v>
      </c>
      <c r="C93" s="6">
        <f>(C90+C91)/(C90+C91+C92)</f>
        <v>0.60162601626016265</v>
      </c>
      <c r="D93" s="6">
        <f>(D90+D91)/(D90+D91+D92)</f>
        <v>0.60100166944908184</v>
      </c>
      <c r="E93" s="6">
        <f t="shared" si="7"/>
        <v>-1.0377656454451324E-3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[1]Penal_Enjuiciados_TSJ!$B$17</f>
        <v>750</v>
      </c>
      <c r="D100" s="5">
        <f>[1]Penal_Enjuiciados_TSJ!$G$17</f>
        <v>605</v>
      </c>
      <c r="E100" s="6">
        <f>IF(C100&gt;0,(D100-C100)/C100,"-")</f>
        <v>-0.19333333333333333</v>
      </c>
    </row>
    <row r="101" spans="2:5" ht="20.100000000000001" customHeight="1" thickBot="1" x14ac:dyDescent="0.25">
      <c r="B101" s="4" t="s">
        <v>41</v>
      </c>
      <c r="C101" s="5">
        <f>[1]Penal_Enjuiciados_TSJ!$C$17</f>
        <v>265</v>
      </c>
      <c r="D101" s="5">
        <f>[1]Penal_Enjuiciados_TSJ!$H$17</f>
        <v>215</v>
      </c>
      <c r="E101" s="6">
        <f t="shared" ref="E101:E105" si="8">IF(C101&gt;0,(D101-C101)/C101,"-")</f>
        <v>-0.18867924528301888</v>
      </c>
    </row>
    <row r="102" spans="2:5" ht="20.100000000000001" customHeight="1" thickBot="1" x14ac:dyDescent="0.25">
      <c r="B102" s="4" t="s">
        <v>42</v>
      </c>
      <c r="C102" s="5">
        <f>[1]Penal_Enjuiciados_TSJ!$D$17</f>
        <v>180</v>
      </c>
      <c r="D102" s="5">
        <f>[1]Penal_Enjuiciados_TSJ!$I$17</f>
        <v>147</v>
      </c>
      <c r="E102" s="6">
        <f t="shared" si="8"/>
        <v>-0.18333333333333332</v>
      </c>
    </row>
    <row r="103" spans="2:5" ht="20.100000000000001" customHeight="1" thickBot="1" x14ac:dyDescent="0.25">
      <c r="B103" s="4" t="s">
        <v>98</v>
      </c>
      <c r="C103" s="6">
        <f>(C101+C102)/C100</f>
        <v>0.59333333333333338</v>
      </c>
      <c r="D103" s="6">
        <f>(D101+D102)/D100</f>
        <v>0.59834710743801656</v>
      </c>
      <c r="E103" s="6">
        <f t="shared" si="8"/>
        <v>8.4501810753087256E-3</v>
      </c>
    </row>
    <row r="104" spans="2:5" ht="20.100000000000001" customHeight="1" thickBot="1" x14ac:dyDescent="0.25">
      <c r="B104" s="4" t="s">
        <v>39</v>
      </c>
      <c r="C104" s="6">
        <f>C101/([1]Penal_Enjuiciados_TSJ!$C$17+[1]Penal_Enjuiciados_TSJ!$E$17)</f>
        <v>0.60364464692482911</v>
      </c>
      <c r="D104" s="6">
        <f>D101/([1]Penal_Enjuiciados_TSJ!$H$17+[1]Penal_Enjuiciados_TSJ!$J$17)</f>
        <v>0.59722222222222221</v>
      </c>
      <c r="E104" s="6">
        <f t="shared" si="8"/>
        <v>-1.0639412997903505E-2</v>
      </c>
    </row>
    <row r="105" spans="2:5" ht="20.100000000000001" customHeight="1" thickBot="1" x14ac:dyDescent="0.25">
      <c r="B105" s="4" t="s">
        <v>40</v>
      </c>
      <c r="C105" s="6">
        <f>C102/([1]Penal_Enjuiciados_TSJ!$D$17+[1]Penal_Enjuiciados_TSJ!$F$17)</f>
        <v>0.5787781350482315</v>
      </c>
      <c r="D105" s="6">
        <f>D102/([1]Penal_Enjuiciados_TSJ!$I$17+[1]Penal_Enjuiciados_TSJ!$K$17)</f>
        <v>0.6</v>
      </c>
      <c r="E105" s="6">
        <f t="shared" si="8"/>
        <v>3.6666666666666646E-2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[1]Penal_Movimientos_TSJ!$B$17</f>
        <v>837</v>
      </c>
      <c r="D112" s="5">
        <f>[1]Penal_Movimientos_TSJ!$E$17</f>
        <v>754</v>
      </c>
      <c r="E112" s="6">
        <f>IF(C112&gt;0,(D112-C112)/C112,"-")</f>
        <v>-9.9163679808841096E-2</v>
      </c>
    </row>
    <row r="113" spans="2:14" ht="15" thickBot="1" x14ac:dyDescent="0.25">
      <c r="B113" s="4" t="s">
        <v>56</v>
      </c>
      <c r="C113" s="5">
        <f>[1]Penal_Movimientos_TSJ!$C$17</f>
        <v>343</v>
      </c>
      <c r="D113" s="5">
        <f>[1]Penal_Movimientos_TSJ!$F$17</f>
        <v>437</v>
      </c>
      <c r="E113" s="6">
        <f t="shared" ref="E113:E114" si="9">IF(C113&gt;0,(D113-C113)/C113,"-")</f>
        <v>0.27405247813411077</v>
      </c>
    </row>
    <row r="114" spans="2:14" ht="15" thickBot="1" x14ac:dyDescent="0.25">
      <c r="B114" s="4" t="s">
        <v>57</v>
      </c>
      <c r="C114" s="5">
        <f>[1]Penal_Movimientos_TSJ!$D$17</f>
        <v>494</v>
      </c>
      <c r="D114" s="5">
        <f>[1]Penal_Movimientos_TSJ!$G$17</f>
        <v>317</v>
      </c>
      <c r="E114" s="6">
        <f t="shared" si="9"/>
        <v>-0.3582995951417004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Instancia_TSJ'!$B$17</f>
        <v>5</v>
      </c>
      <c r="D128" s="10">
        <f>'[1]AP_Terminacion_1ª Instancia_TSJ'!$H$17</f>
        <v>0</v>
      </c>
      <c r="E128" s="10">
        <f>'[1]AP_Terminacion_1ª Instancia_TSJ'!$N$17</f>
        <v>1</v>
      </c>
      <c r="F128" s="10">
        <f>'[1]AP_Terminacion_1ª Instancia_TSJ'!$T$17</f>
        <v>6</v>
      </c>
      <c r="G128" s="10">
        <f>'[1]AP_Terminacion_1ª Instancia_TSJ'!$Z$17</f>
        <v>3</v>
      </c>
      <c r="H128" s="10">
        <f>'[1]AP_Terminacion_1ª Instancia_TSJ'!$AF$17</f>
        <v>2</v>
      </c>
      <c r="I128" s="10">
        <f>'[1]AP_Terminacion_1ª Instancia_TSJ'!$AL$17</f>
        <v>1</v>
      </c>
      <c r="J128" s="10">
        <f>'[1]AP_Terminacion_1ª Instancia_TSJ'!$AR$17</f>
        <v>6</v>
      </c>
      <c r="K128" s="6">
        <f>IF(C128=0,"-",(G128-C128)/C128)</f>
        <v>-0.4</v>
      </c>
      <c r="L128" s="6" t="str">
        <f t="shared" ref="L128:N133" si="10">IF(D128=0,"-",(H128-D128)/D128)</f>
        <v>-</v>
      </c>
      <c r="M128" s="6">
        <f t="shared" si="10"/>
        <v>0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f>'[1]AP_Terminacion_1ª Instancia_TSJ'!$C$17</f>
        <v>0</v>
      </c>
      <c r="D129" s="10">
        <f>'[1]AP_Terminacion_1ª Instancia_TSJ'!$I$17</f>
        <v>0</v>
      </c>
      <c r="E129" s="10">
        <f>'[1]AP_Terminacion_1ª Instancia_TSJ'!$O$17</f>
        <v>0</v>
      </c>
      <c r="F129" s="10">
        <f>'[1]AP_Terminacion_1ª Instancia_TSJ'!$U$17</f>
        <v>0</v>
      </c>
      <c r="G129" s="10">
        <f>'[1]AP_Terminacion_1ª Instancia_TSJ'!$AA$17</f>
        <v>2</v>
      </c>
      <c r="H129" s="10">
        <f>'[1]AP_Terminacion_1ª Instancia_TSJ'!$AG$17</f>
        <v>0</v>
      </c>
      <c r="I129" s="10">
        <f>'[1]AP_Terminacion_1ª Instancia_TSJ'!$AM$17</f>
        <v>0</v>
      </c>
      <c r="J129" s="10">
        <f>'[1]AP_Terminacion_1ª Instancia_TSJ'!$AS$17</f>
        <v>2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f>'[1]AP_Terminacion_1ª Instancia_TSJ'!$D$17</f>
        <v>1</v>
      </c>
      <c r="D130" s="10">
        <f>'[1]AP_Terminacion_1ª Instancia_TSJ'!$J$17</f>
        <v>0</v>
      </c>
      <c r="E130" s="10">
        <f>'[1]AP_Terminacion_1ª Instancia_TSJ'!$P$17</f>
        <v>0</v>
      </c>
      <c r="F130" s="10">
        <f>'[1]AP_Terminacion_1ª Instancia_TSJ'!$V$17</f>
        <v>1</v>
      </c>
      <c r="G130" s="10">
        <f>'[1]AP_Terminacion_1ª Instancia_TSJ'!$AB$17</f>
        <v>0</v>
      </c>
      <c r="H130" s="10">
        <f>'[1]AP_Terminacion_1ª Instancia_TSJ'!$AH$17</f>
        <v>0</v>
      </c>
      <c r="I130" s="10">
        <f>'[1]AP_Terminacion_1ª Instancia_TSJ'!$AN$17</f>
        <v>0</v>
      </c>
      <c r="J130" s="10">
        <f>'[1]AP_Terminacion_1ª Instancia_TSJ'!$AT$17</f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7" t="s">
        <v>66</v>
      </c>
      <c r="C131" s="10">
        <f>'[1]AP_Terminacion_1ª Instancia_TSJ'!$E$17</f>
        <v>0</v>
      </c>
      <c r="D131" s="10">
        <f>'[1]AP_Terminacion_1ª Instancia_TSJ'!$K$17</f>
        <v>0</v>
      </c>
      <c r="E131" s="10">
        <f>'[1]AP_Terminacion_1ª Instancia_TSJ'!$Q$17</f>
        <v>0</v>
      </c>
      <c r="F131" s="10">
        <f>'[1]AP_Terminacion_1ª Instancia_TSJ'!$W$17</f>
        <v>0</v>
      </c>
      <c r="G131" s="10">
        <f>'[1]AP_Terminacion_1ª Instancia_TSJ'!$AC$17</f>
        <v>0</v>
      </c>
      <c r="H131" s="10">
        <f>'[1]AP_Terminacion_1ª Instancia_TSJ'!$AI$17</f>
        <v>0</v>
      </c>
      <c r="I131" s="10">
        <f>'[1]AP_Terminacion_1ª Instancia_TSJ'!$AO$17</f>
        <v>0</v>
      </c>
      <c r="J131" s="10">
        <f>'[1]AP_Terminacion_1ª Instancia_TSJ'!$AU$17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Instancia_TSJ'!$F$17</f>
        <v>0</v>
      </c>
      <c r="D132" s="10">
        <f>'[1]AP_Terminacion_1ª Instancia_TSJ'!$L$17</f>
        <v>0</v>
      </c>
      <c r="E132" s="10">
        <f>'[1]AP_Terminacion_1ª Instancia_TSJ'!$R$17</f>
        <v>0</v>
      </c>
      <c r="F132" s="10">
        <f>'[1]AP_Terminacion_1ª Instancia_TSJ'!$X$17</f>
        <v>0</v>
      </c>
      <c r="G132" s="10">
        <f>'[1]AP_Terminacion_1ª Instancia_TSJ'!$AD$17</f>
        <v>0</v>
      </c>
      <c r="H132" s="10">
        <f>'[1]AP_Terminacion_1ª Instancia_TSJ'!$AJ$17</f>
        <v>0</v>
      </c>
      <c r="I132" s="10">
        <f>'[1]AP_Terminacion_1ª Instancia_TSJ'!$AP$17</f>
        <v>0</v>
      </c>
      <c r="J132" s="10">
        <f>'[1]AP_Terminacion_1ª Instancia_TSJ'!$AV$17</f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f>'[1]AP_Terminacion_1ª Instancia_TSJ'!$G$17</f>
        <v>6</v>
      </c>
      <c r="D133" s="10">
        <f>'[1]AP_Terminacion_1ª Instancia_TSJ'!$M$17</f>
        <v>0</v>
      </c>
      <c r="E133" s="10">
        <f>'[1]AP_Terminacion_1ª Instancia_TSJ'!$S$17</f>
        <v>1</v>
      </c>
      <c r="F133" s="10">
        <f>'[1]AP_Terminacion_1ª Instancia_TSJ'!$Y$17</f>
        <v>7</v>
      </c>
      <c r="G133" s="10">
        <f>'[1]AP_Terminacion_1ª Instancia_TSJ'!$AE$17</f>
        <v>5</v>
      </c>
      <c r="H133" s="10">
        <f>'[1]AP_Terminacion_1ª Instancia_TSJ'!$AK$17</f>
        <v>2</v>
      </c>
      <c r="I133" s="10">
        <f>'[1]AP_Terminacion_1ª Instancia_TSJ'!$AQ$17</f>
        <v>1</v>
      </c>
      <c r="J133" s="10">
        <f>'[1]AP_Terminacion_1ª Instancia_TSJ'!$AW$17</f>
        <v>8</v>
      </c>
      <c r="K133" s="6">
        <f t="shared" si="11"/>
        <v>-0.16666666666666666</v>
      </c>
      <c r="L133" s="6" t="str">
        <f t="shared" si="10"/>
        <v>-</v>
      </c>
      <c r="M133" s="6">
        <f t="shared" si="10"/>
        <v>0</v>
      </c>
      <c r="N133" s="6">
        <f t="shared" si="10"/>
        <v>0.14285714285714285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1</v>
      </c>
      <c r="G134" s="6">
        <f t="shared" si="12"/>
        <v>0.6</v>
      </c>
      <c r="H134" s="6">
        <f t="shared" si="12"/>
        <v>1</v>
      </c>
      <c r="I134" s="6">
        <f t="shared" si="12"/>
        <v>1</v>
      </c>
      <c r="J134" s="6">
        <f t="shared" si="12"/>
        <v>0.75</v>
      </c>
      <c r="K134" s="6">
        <f>IF(OR(C134="-",G134="-"),"-",(G134-C134)/C134)</f>
        <v>-0.4</v>
      </c>
      <c r="L134" s="6" t="str">
        <f t="shared" ref="L134:N135" si="13">IF(OR(D134="-",H134="-"),"-",(H134-D134)/D134)</f>
        <v>-</v>
      </c>
      <c r="M134" s="6">
        <f t="shared" si="13"/>
        <v>0</v>
      </c>
      <c r="N134" s="6">
        <f t="shared" si="13"/>
        <v>-0.25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'[1]AP-Terminacion-Recursos_TSJ'!$B$17</f>
        <v>0</v>
      </c>
      <c r="D143" s="10">
        <f>'[1]AP-Terminacion-Recursos_TSJ'!$C$17</f>
        <v>0</v>
      </c>
      <c r="E143" s="10">
        <f>'[1]AP-Terminacion-Recursos_TSJ'!$D$17</f>
        <v>1</v>
      </c>
      <c r="F143" s="10">
        <f>'[1]AP-Terminacion-Recursos_TSJ'!$E$17</f>
        <v>1</v>
      </c>
      <c r="G143" s="10">
        <f>'[1]AP-Terminacion-Recursos_TSJ'!$Z$17</f>
        <v>14</v>
      </c>
      <c r="H143" s="10">
        <f>'[1]AP-Terminacion-Recursos_TSJ'!$AA$17</f>
        <v>0</v>
      </c>
      <c r="I143" s="10">
        <f>'[1]AP-Terminacion-Recursos_TSJ'!$AB$17</f>
        <v>1</v>
      </c>
      <c r="J143" s="10">
        <f>'[1]AP-Terminacion-Recursos_TSJ'!$AC$17</f>
        <v>15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14</v>
      </c>
    </row>
    <row r="144" spans="2:14" ht="15" thickBot="1" x14ac:dyDescent="0.25">
      <c r="B144" s="4" t="s">
        <v>72</v>
      </c>
      <c r="C144" s="10">
        <f>'[1]AP-Terminacion-Recursos_TSJ'!$F$17</f>
        <v>3</v>
      </c>
      <c r="D144" s="10">
        <f>'[1]AP-Terminacion-Recursos_TSJ'!$G$17</f>
        <v>0</v>
      </c>
      <c r="E144" s="10">
        <f>'[1]AP-Terminacion-Recursos_TSJ'!$H$17</f>
        <v>0</v>
      </c>
      <c r="F144" s="10">
        <f>'[1]AP-Terminacion-Recursos_TSJ'!$I$17</f>
        <v>3</v>
      </c>
      <c r="G144" s="10">
        <f>'[1]AP-Terminacion-Recursos_TSJ'!$AD$17</f>
        <v>6</v>
      </c>
      <c r="H144" s="10">
        <f>'[1]AP-Terminacion-Recursos_TSJ'!$AE$17</f>
        <v>0</v>
      </c>
      <c r="I144" s="10">
        <f>'[1]AP-Terminacion-Recursos_TSJ'!$AF$17</f>
        <v>1</v>
      </c>
      <c r="J144" s="10">
        <f>'[1]AP-Terminacion-Recursos_TSJ'!$AG$17</f>
        <v>7</v>
      </c>
      <c r="K144" s="6">
        <f t="shared" ref="K144:K147" si="16">IF(C144=0,"-",(G144-C144)/C144)</f>
        <v>1</v>
      </c>
      <c r="L144" s="6" t="str">
        <f t="shared" si="15"/>
        <v>-</v>
      </c>
      <c r="M144" s="6" t="str">
        <f t="shared" si="15"/>
        <v>-</v>
      </c>
      <c r="N144" s="6">
        <f t="shared" si="15"/>
        <v>1.3333333333333333</v>
      </c>
    </row>
    <row r="145" spans="2:14" ht="15" thickBot="1" x14ac:dyDescent="0.25">
      <c r="B145" s="4" t="s">
        <v>73</v>
      </c>
      <c r="C145" s="10">
        <f>'[1]AP-Terminacion-Recursos_TSJ'!$J$17</f>
        <v>102</v>
      </c>
      <c r="D145" s="10">
        <f>'[1]AP-Terminacion-Recursos_TSJ'!$K$17</f>
        <v>0</v>
      </c>
      <c r="E145" s="10">
        <f>'[1]AP-Terminacion-Recursos_TSJ'!$L$17</f>
        <v>5</v>
      </c>
      <c r="F145" s="10">
        <f>'[1]AP-Terminacion-Recursos_TSJ'!$M$17</f>
        <v>107</v>
      </c>
      <c r="G145" s="10">
        <f>'[1]AP-Terminacion-Recursos_TSJ'!$AH$17</f>
        <v>94</v>
      </c>
      <c r="H145" s="10">
        <f>'[1]AP-Terminacion-Recursos_TSJ'!$AI$17</f>
        <v>0</v>
      </c>
      <c r="I145" s="10">
        <f>'[1]AP-Terminacion-Recursos_TSJ'!$AJ$17</f>
        <v>7</v>
      </c>
      <c r="J145" s="10">
        <f>'[1]AP-Terminacion-Recursos_TSJ'!$AK$17</f>
        <v>101</v>
      </c>
      <c r="K145" s="6">
        <f t="shared" si="16"/>
        <v>-7.8431372549019607E-2</v>
      </c>
      <c r="L145" s="6" t="str">
        <f t="shared" si="15"/>
        <v>-</v>
      </c>
      <c r="M145" s="6">
        <f t="shared" si="15"/>
        <v>0.4</v>
      </c>
      <c r="N145" s="6">
        <f t="shared" si="15"/>
        <v>-5.6074766355140186E-2</v>
      </c>
    </row>
    <row r="146" spans="2:14" ht="15" thickBot="1" x14ac:dyDescent="0.25">
      <c r="B146" s="4" t="s">
        <v>74</v>
      </c>
      <c r="C146" s="10">
        <f>'[1]AP-Terminacion-Recursos_TSJ'!$N$17</f>
        <v>20</v>
      </c>
      <c r="D146" s="10">
        <f>'[1]AP-Terminacion-Recursos_TSJ'!$O$17</f>
        <v>0</v>
      </c>
      <c r="E146" s="10">
        <f>'[1]AP-Terminacion-Recursos_TSJ'!$P$17</f>
        <v>2</v>
      </c>
      <c r="F146" s="10">
        <f>'[1]AP-Terminacion-Recursos_TSJ'!$Q$17</f>
        <v>22</v>
      </c>
      <c r="G146" s="10">
        <f>'[1]AP-Terminacion-Recursos_TSJ'!$AL$17</f>
        <v>9</v>
      </c>
      <c r="H146" s="10">
        <f>'[1]AP-Terminacion-Recursos_TSJ'!$AM$17</f>
        <v>0</v>
      </c>
      <c r="I146" s="10">
        <f>'[1]AP-Terminacion-Recursos_TSJ'!$AN$17</f>
        <v>0</v>
      </c>
      <c r="J146" s="10">
        <f>'[1]AP-Terminacion-Recursos_TSJ'!$AO$17</f>
        <v>9</v>
      </c>
      <c r="K146" s="6">
        <f t="shared" si="16"/>
        <v>-0.55000000000000004</v>
      </c>
      <c r="L146" s="6" t="str">
        <f t="shared" si="15"/>
        <v>-</v>
      </c>
      <c r="M146" s="6">
        <f t="shared" si="15"/>
        <v>-1</v>
      </c>
      <c r="N146" s="6">
        <f t="shared" si="15"/>
        <v>-0.59090909090909094</v>
      </c>
    </row>
    <row r="147" spans="2:14" ht="15" thickBot="1" x14ac:dyDescent="0.25">
      <c r="B147" s="4" t="s">
        <v>75</v>
      </c>
      <c r="C147" s="10">
        <f>'[1]AP-Terminacion-Recursos_TSJ'!$R$17</f>
        <v>0</v>
      </c>
      <c r="D147" s="10">
        <f>'[1]AP-Terminacion-Recursos_TSJ'!$S$17</f>
        <v>0</v>
      </c>
      <c r="E147" s="10">
        <f>'[1]AP-Terminacion-Recursos_TSJ'!$T$17</f>
        <v>0</v>
      </c>
      <c r="F147" s="10">
        <f>'[1]AP-Terminacion-Recursos_TSJ'!$U$17</f>
        <v>0</v>
      </c>
      <c r="G147" s="10">
        <f>'[1]AP-Terminacion-Recursos_TSJ'!$AP$17</f>
        <v>0</v>
      </c>
      <c r="H147" s="10">
        <f>'[1]AP-Terminacion-Recursos_TSJ'!$AQ$17</f>
        <v>0</v>
      </c>
      <c r="I147" s="10">
        <f>'[1]AP-Terminacion-Recursos_TSJ'!$AR$17</f>
        <v>0</v>
      </c>
      <c r="J147" s="10">
        <f>'[1]AP-Terminacion-Recursos_TSJ'!$AS$17</f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f>'[1]AP-Terminacion-Recursos_TSJ'!$V$17</f>
        <v>125</v>
      </c>
      <c r="D148" s="10">
        <f>'[1]AP-Terminacion-Recursos_TSJ'!$W$17</f>
        <v>0</v>
      </c>
      <c r="E148" s="10">
        <f>'[1]AP-Terminacion-Recursos_TSJ'!$X$17</f>
        <v>8</v>
      </c>
      <c r="F148" s="10">
        <f>'[1]AP-Terminacion-Recursos_TSJ'!$Y$17</f>
        <v>133</v>
      </c>
      <c r="G148" s="10">
        <f>'[1]AP-Terminacion-Recursos_TSJ'!$AT$17</f>
        <v>123</v>
      </c>
      <c r="H148" s="10">
        <f>'[1]AP-Terminacion-Recursos_TSJ'!$AU$17</f>
        <v>0</v>
      </c>
      <c r="I148" s="10">
        <f>'[1]AP-Terminacion-Recursos_TSJ'!$AV$17</f>
        <v>9</v>
      </c>
      <c r="J148" s="10">
        <f>'[1]AP-Terminacion-Recursos_TSJ'!$AW$17</f>
        <v>132</v>
      </c>
      <c r="K148" s="6">
        <f t="shared" ref="K148" si="17">IF(C148=0,"-",(G148-C148)/C148)</f>
        <v>-1.6E-2</v>
      </c>
      <c r="L148" s="6" t="str">
        <f t="shared" ref="L148" si="18">IF(D148=0,"-",(H148-D148)/D148)</f>
        <v>-</v>
      </c>
      <c r="M148" s="6">
        <f t="shared" ref="M148" si="19">IF(E148=0,"-",(I148-E148)/E148)</f>
        <v>0.125</v>
      </c>
      <c r="N148" s="6">
        <f t="shared" ref="N148" si="20">IF(F148=0,"-",(J148-F148)/F148)</f>
        <v>-7.5187969924812026E-3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>
        <f t="shared" si="21"/>
        <v>0.16666666666666666</v>
      </c>
      <c r="F149" s="6">
        <f t="shared" si="21"/>
        <v>9.2592592592592587E-3</v>
      </c>
      <c r="G149" s="6">
        <f t="shared" si="21"/>
        <v>0.12962962962962962</v>
      </c>
      <c r="H149" s="6" t="str">
        <f t="shared" si="21"/>
        <v>-</v>
      </c>
      <c r="I149" s="6">
        <f t="shared" si="21"/>
        <v>0.125</v>
      </c>
      <c r="J149" s="6">
        <f t="shared" si="21"/>
        <v>0.12931034482758622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>
        <f t="shared" si="22"/>
        <v>-0.24999999999999994</v>
      </c>
      <c r="N149" s="6">
        <f t="shared" si="22"/>
        <v>12.965517241379311</v>
      </c>
    </row>
    <row r="150" spans="2:14" ht="29.25" thickBot="1" x14ac:dyDescent="0.25">
      <c r="B150" s="7" t="s">
        <v>77</v>
      </c>
      <c r="C150" s="6">
        <f t="shared" si="21"/>
        <v>0.13043478260869565</v>
      </c>
      <c r="D150" s="6" t="str">
        <f t="shared" si="21"/>
        <v>-</v>
      </c>
      <c r="E150" s="6" t="str">
        <f t="shared" si="21"/>
        <v>-</v>
      </c>
      <c r="F150" s="6">
        <f t="shared" si="21"/>
        <v>0.12</v>
      </c>
      <c r="G150" s="6">
        <f t="shared" si="21"/>
        <v>0.4</v>
      </c>
      <c r="H150" s="6" t="str">
        <f t="shared" si="21"/>
        <v>-</v>
      </c>
      <c r="I150" s="6">
        <f t="shared" si="21"/>
        <v>1</v>
      </c>
      <c r="J150" s="6">
        <f t="shared" si="21"/>
        <v>0.4375</v>
      </c>
      <c r="K150" s="6">
        <f>IF(OR(C150="-",G150="-"),"-",(G150-C150)/C150)</f>
        <v>2.0666666666666669</v>
      </c>
      <c r="L150" s="6" t="str">
        <f t="shared" si="22"/>
        <v>-</v>
      </c>
      <c r="M150" s="6" t="str">
        <f t="shared" si="22"/>
        <v>-</v>
      </c>
      <c r="N150" s="6">
        <f t="shared" si="22"/>
        <v>2.6458333333333335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[1]AP_Apelaciones!$B$17</f>
        <v>122</v>
      </c>
      <c r="D157" s="19">
        <f>[1]AP_Apelaciones!$E$17</f>
        <v>109</v>
      </c>
      <c r="E157" s="18">
        <f>IF(C157=0,"-",(D157-C157)/C157)</f>
        <v>-0.10655737704918032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[1]AP_Apelaciones!$C$17</f>
        <v>2</v>
      </c>
      <c r="D158" s="19">
        <f>[1]AP_Apelaciones!$F$17</f>
        <v>11</v>
      </c>
      <c r="E158" s="18">
        <f t="shared" ref="E158:E159" si="23">IF(C158=0,"-",(D158-C158)/C158)</f>
        <v>4.5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[1]AP_Apelaciones!$D$17</f>
        <v>1</v>
      </c>
      <c r="D159" s="19">
        <f>[1]AP_Apelaciones!$G$17</f>
        <v>3</v>
      </c>
      <c r="E159" s="18">
        <f t="shared" si="23"/>
        <v>2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0.97599999999999998</v>
      </c>
      <c r="D160" s="18">
        <f>IF(D157=0,"-",D157/(D157+D158+D159))</f>
        <v>0.88617886178861793</v>
      </c>
      <c r="E160" s="18">
        <f>IF(OR(C160="-",D160="-"),"-",(D160-C160)/C160)</f>
        <v>-9.2029854724776691E-2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[1]AP_Enjuiciados_TSJ!$B$17</f>
        <v>6</v>
      </c>
      <c r="D166" s="5">
        <f>[1]AP_Enjuiciados_TSJ!$G$17</f>
        <v>8</v>
      </c>
      <c r="E166" s="6">
        <f>IF(C166=0,"-",(D166-C166)/C166)</f>
        <v>0.33333333333333331</v>
      </c>
    </row>
    <row r="167" spans="2:14" ht="20.100000000000001" customHeight="1" thickBot="1" x14ac:dyDescent="0.25">
      <c r="B167" s="4" t="s">
        <v>41</v>
      </c>
      <c r="C167" s="5">
        <f>[1]AP_Enjuiciados_TSJ!$C$17</f>
        <v>3</v>
      </c>
      <c r="D167" s="5">
        <f>[1]AP_Enjuiciados_TSJ!$H$17</f>
        <v>4</v>
      </c>
      <c r="E167" s="6">
        <f t="shared" ref="E167:E168" si="24">IF(C167=0,"-",(D167-C167)/C167)</f>
        <v>0.33333333333333331</v>
      </c>
    </row>
    <row r="168" spans="2:14" ht="20.100000000000001" customHeight="1" thickBot="1" x14ac:dyDescent="0.25">
      <c r="B168" s="4" t="s">
        <v>42</v>
      </c>
      <c r="C168" s="5">
        <f>[1]AP_Enjuiciados_TSJ!$D$17</f>
        <v>3</v>
      </c>
      <c r="D168" s="5">
        <f>[1]AP_Enjuiciados_TSJ!$I$17</f>
        <v>2</v>
      </c>
      <c r="E168" s="6">
        <f t="shared" si="24"/>
        <v>-0.33333333333333331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0.75</v>
      </c>
      <c r="E169" s="6">
        <f t="shared" ref="E169:E171" si="25">IF(OR(C169="-",D169="-"),"-",(D169-C169)/C169)</f>
        <v>-0.25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IF(C167=0,"-",C167/(C167+[1]AP_Enjuiciados_TSJ!$E$17))</f>
        <v>1</v>
      </c>
      <c r="D170" s="6">
        <f>IF(D167=0,"-",D167/(D167+[1]AP_Enjuiciados_TSJ!$J$17))</f>
        <v>0.8</v>
      </c>
      <c r="E170" s="6">
        <f t="shared" si="25"/>
        <v>-0.19999999999999996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IF(C168=0,"-",C168/(C168+[1]AP_Enjuiciados_TSJ!$F$17))</f>
        <v>1</v>
      </c>
      <c r="D171" s="6">
        <f>IF(D168=0,"-",D168/(D168+[1]AP_Enjuiciados_TSJ!$K$17))</f>
        <v>0.66666666666666663</v>
      </c>
      <c r="E171" s="6">
        <f t="shared" si="25"/>
        <v>-0.33333333333333337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[1]AP_1ªIns_TSJ!$B$17</f>
        <v>11</v>
      </c>
      <c r="D178" s="5">
        <f>[1]AP_1ªIns_TSJ!$F$17</f>
        <v>16</v>
      </c>
      <c r="E178" s="6">
        <f>IF(C178=0,"-",(D178-C178)/C178)</f>
        <v>0.45454545454545453</v>
      </c>
      <c r="H178" s="13"/>
    </row>
    <row r="179" spans="2:8" ht="15" thickBot="1" x14ac:dyDescent="0.25">
      <c r="B179" s="4" t="s">
        <v>43</v>
      </c>
      <c r="C179" s="5">
        <f>[1]AP_1ªIns_TSJ!$C$17</f>
        <v>7</v>
      </c>
      <c r="D179" s="5">
        <f>[1]AP_1ªIns_TSJ!$G$17</f>
        <v>15</v>
      </c>
      <c r="E179" s="6">
        <f t="shared" ref="E179:E185" si="26">IF(C179=0,"-",(D179-C179)/C179)</f>
        <v>1.1428571428571428</v>
      </c>
      <c r="H179" s="13"/>
    </row>
    <row r="180" spans="2:8" ht="15" thickBot="1" x14ac:dyDescent="0.25">
      <c r="B180" s="4" t="s">
        <v>47</v>
      </c>
      <c r="C180" s="5">
        <f>[1]AP_1ªIns_TSJ!$D$17</f>
        <v>2</v>
      </c>
      <c r="D180" s="5">
        <f>[1]AP_1ªIns_TSJ!$H$17</f>
        <v>1</v>
      </c>
      <c r="E180" s="6">
        <f t="shared" si="26"/>
        <v>-0.5</v>
      </c>
      <c r="H180" s="13"/>
    </row>
    <row r="181" spans="2:8" ht="15" thickBot="1" x14ac:dyDescent="0.25">
      <c r="B181" s="4" t="s">
        <v>78</v>
      </c>
      <c r="C181" s="5">
        <f>[1]AP_1ªIns_TSJ!$E$17</f>
        <v>2</v>
      </c>
      <c r="D181" s="5">
        <f>[1]AP_1ªIns_TSJ!$I$17</f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f>[1]AP_Recursos_TSJ!$B$17</f>
        <v>133</v>
      </c>
      <c r="D182" s="5">
        <f>[1]AP_Recursos_TSJ!$F$17</f>
        <v>161</v>
      </c>
      <c r="E182" s="6">
        <f t="shared" si="26"/>
        <v>0.21052631578947367</v>
      </c>
      <c r="H182" s="13"/>
    </row>
    <row r="183" spans="2:8" ht="15" thickBot="1" x14ac:dyDescent="0.25">
      <c r="B183" s="4" t="s">
        <v>47</v>
      </c>
      <c r="C183" s="5">
        <f>[1]AP_Recursos_TSJ!$C$17</f>
        <v>120</v>
      </c>
      <c r="D183" s="5">
        <f>[1]AP_Recursos_TSJ!$G$17</f>
        <v>151</v>
      </c>
      <c r="E183" s="6">
        <f t="shared" si="26"/>
        <v>0.25833333333333336</v>
      </c>
      <c r="H183" s="13"/>
    </row>
    <row r="184" spans="2:8" ht="15" thickBot="1" x14ac:dyDescent="0.25">
      <c r="B184" s="4" t="s">
        <v>70</v>
      </c>
      <c r="C184" s="5">
        <f>[1]AP_Recursos_TSJ!$D$17</f>
        <v>0</v>
      </c>
      <c r="D184" s="5">
        <f>[1]AP_Recursos_TSJ!$H$17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[1]AP_Recursos_TSJ!$E$17</f>
        <v>13</v>
      </c>
      <c r="D185" s="5">
        <f>[1]AP_Recursos_TSJ!$I$17</f>
        <v>10</v>
      </c>
      <c r="E185" s="6">
        <f t="shared" si="26"/>
        <v>-0.23076923076923078</v>
      </c>
      <c r="H185" s="13"/>
    </row>
    <row r="186" spans="2:8" s="22" customFormat="1" x14ac:dyDescent="0.2"/>
    <row r="187" spans="2:8" s="22" customFormat="1" x14ac:dyDescent="0.2"/>
    <row r="188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[1]Menores_Sentencia_TSJ!$B$17</f>
        <v>14</v>
      </c>
      <c r="D197" s="5">
        <f>[1]Menores_Sentencia_TSJ!$F$17</f>
        <v>14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f>[1]Menores_Sentencia_TSJ!$C$17</f>
        <v>0</v>
      </c>
      <c r="D198" s="5">
        <f>[1]Menores_Sentencia_TSJ!$G$17</f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[1]Menores_Sentencia_TSJ!$D$17</f>
        <v>14</v>
      </c>
      <c r="D199" s="5">
        <f>[1]Menores_Sentencia_TSJ!$H$17</f>
        <v>14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f>[1]Menores_Sentencia_TSJ!$E$17</f>
        <v>14</v>
      </c>
      <c r="D200" s="5">
        <f>[1]Menores_Sentencia_TSJ!$I$17</f>
        <v>14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[1]Menores_Enjuiciados_TSJ!$B$17</f>
        <v>14</v>
      </c>
      <c r="D208" s="5">
        <f>[1]Menores_Enjuiciados_TSJ!$H$17</f>
        <v>14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f>[1]Menores_Enjuiciados_TSJ!$C$17</f>
        <v>12</v>
      </c>
      <c r="D209" s="5">
        <f>[1]Menores_Enjuiciados_TSJ!$I$17</f>
        <v>13</v>
      </c>
      <c r="E209" s="6">
        <f t="shared" si="28"/>
        <v>8.3333333333333329E-2</v>
      </c>
    </row>
    <row r="210" spans="2:5" ht="20.100000000000001" customHeight="1" thickBot="1" x14ac:dyDescent="0.25">
      <c r="B210" s="17" t="s">
        <v>87</v>
      </c>
      <c r="C210" s="5">
        <f>[1]Menores_Enjuiciados_TSJ!$D$17</f>
        <v>2</v>
      </c>
      <c r="D210" s="5">
        <f>[1]Menores_Enjuiciados_TSJ!$J$17</f>
        <v>1</v>
      </c>
      <c r="E210" s="6">
        <f t="shared" si="28"/>
        <v>-0.5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[1]Menores_Enjuiciados_TSJ!$E$17</f>
        <v>0</v>
      </c>
      <c r="D212" s="5">
        <f>[1]Menores_Enjuiciados_TSJ!$K$17</f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[1]Menores_Enjuiciados_TSJ!$F$17</f>
        <v>0</v>
      </c>
      <c r="D213" s="5">
        <f>[1]Menores_Enjuiciados_TSJ!$L$17</f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[1]Menores_Enjuiciados_TSJ!$G$17</f>
        <v>0</v>
      </c>
      <c r="D214" s="5">
        <f>[1]Menores_Enjuiciados_TSJ!$M$17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[1]Menores_Asuntos_TSJ!$B$17</f>
        <v>28</v>
      </c>
      <c r="D221" s="5">
        <f>[1]Menores_Asuntos_TSJ!$E$17</f>
        <v>11</v>
      </c>
      <c r="E221" s="6">
        <f t="shared" ref="E221:E223" si="30">IF(C221=0,"-",(D221-C221)/C221)</f>
        <v>-0.6071428571428571</v>
      </c>
    </row>
    <row r="222" spans="2:5" ht="15" thickBot="1" x14ac:dyDescent="0.25">
      <c r="B222" s="16" t="s">
        <v>92</v>
      </c>
      <c r="C222" s="5">
        <f>[1]Menores_Asuntos_TSJ!$C$17</f>
        <v>24</v>
      </c>
      <c r="D222" s="5">
        <f>[1]Menores_Asuntos_TSJ!$F$17</f>
        <v>19</v>
      </c>
      <c r="E222" s="6">
        <f t="shared" si="30"/>
        <v>-0.20833333333333334</v>
      </c>
    </row>
    <row r="223" spans="2:5" ht="15" thickBot="1" x14ac:dyDescent="0.25">
      <c r="B223" s="16" t="s">
        <v>93</v>
      </c>
      <c r="C223" s="5">
        <f>[1]Menores_Asuntos_TSJ!$D$17</f>
        <v>10</v>
      </c>
      <c r="D223" s="5">
        <f>[1]Menores_Asuntos_TSJ!$G$17</f>
        <v>2</v>
      </c>
      <c r="E223" s="6">
        <f t="shared" si="30"/>
        <v>-0.8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TSJ'!$B$18</f>
        <v>1957</v>
      </c>
      <c r="D14" s="5">
        <f>'[1]VG_Denuncias TSJ'!$V$18</f>
        <v>1796</v>
      </c>
      <c r="E14" s="6">
        <f>IF(C14&gt;0,(D14-C14)/C14)</f>
        <v>-8.2268778742973933E-2</v>
      </c>
    </row>
    <row r="15" spans="1:5" ht="20.100000000000001" customHeight="1" thickBot="1" x14ac:dyDescent="0.25">
      <c r="B15" s="4" t="s">
        <v>17</v>
      </c>
      <c r="C15" s="5">
        <f>'[1]VG_Denuncias TSJ'!$C$18</f>
        <v>1919</v>
      </c>
      <c r="D15" s="5">
        <f>'[1]VG_Denuncias TSJ'!$W$18</f>
        <v>1773</v>
      </c>
      <c r="E15" s="6">
        <f t="shared" ref="E15:E25" si="0">IF(C15&gt;0,(D15-C15)/C15)</f>
        <v>-7.6081292339760298E-2</v>
      </c>
    </row>
    <row r="16" spans="1:5" ht="20.100000000000001" customHeight="1" thickBot="1" x14ac:dyDescent="0.25">
      <c r="B16" s="4" t="s">
        <v>18</v>
      </c>
      <c r="C16" s="5">
        <f>'[1]VG_Denuncias TSJ'!$D$18</f>
        <v>1055</v>
      </c>
      <c r="D16" s="5">
        <f>'[1]VG_Denuncias TSJ'!$X$18</f>
        <v>990</v>
      </c>
      <c r="E16" s="6">
        <f t="shared" si="0"/>
        <v>-6.1611374407582936E-2</v>
      </c>
    </row>
    <row r="17" spans="2:5" ht="20.100000000000001" customHeight="1" thickBot="1" x14ac:dyDescent="0.25">
      <c r="B17" s="4" t="s">
        <v>19</v>
      </c>
      <c r="C17" s="5">
        <f>'[1]VG_Denuncias TSJ'!$E$18</f>
        <v>864</v>
      </c>
      <c r="D17" s="5">
        <f>'[1]VG_Denuncias TSJ'!$Y$18</f>
        <v>783</v>
      </c>
      <c r="E17" s="6">
        <f t="shared" si="0"/>
        <v>-9.375E-2</v>
      </c>
    </row>
    <row r="18" spans="2:5" ht="20.100000000000001" customHeight="1" thickBot="1" x14ac:dyDescent="0.25">
      <c r="B18" s="4" t="s">
        <v>100</v>
      </c>
      <c r="C18" s="5">
        <f>'[1]VG_Denuncias TSJ'!$M$18</f>
        <v>0</v>
      </c>
      <c r="D18" s="5">
        <f>'[1]VG_Denuncias TSJ'!$AG$18</f>
        <v>3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TSJ'!$N$18</f>
        <v>0</v>
      </c>
      <c r="D19" s="5">
        <f>'[1]VG_Denuncias TSJ'!$AH$18</f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0.45023449713392394</v>
      </c>
      <c r="D20" s="6">
        <f>D17/D15</f>
        <v>0.44162436548223349</v>
      </c>
      <c r="E20" s="6">
        <f t="shared" si="0"/>
        <v>-1.9123660462493013E-2</v>
      </c>
    </row>
    <row r="21" spans="2:5" ht="30" customHeight="1" thickBot="1" x14ac:dyDescent="0.25">
      <c r="B21" s="4" t="s">
        <v>23</v>
      </c>
      <c r="C21" s="5">
        <f>'[1]VG_Denuncias TSJ'!$O$18</f>
        <v>83</v>
      </c>
      <c r="D21" s="5">
        <f>'[1]VG_Denuncias TSJ'!$AI$18</f>
        <v>48</v>
      </c>
      <c r="E21" s="6">
        <f t="shared" si="0"/>
        <v>-0.42168674698795183</v>
      </c>
    </row>
    <row r="22" spans="2:5" ht="20.100000000000001" customHeight="1" thickBot="1" x14ac:dyDescent="0.25">
      <c r="B22" s="4" t="s">
        <v>24</v>
      </c>
      <c r="C22" s="5">
        <f>'[1]VG_Denuncias TSJ'!$P$18</f>
        <v>47</v>
      </c>
      <c r="D22" s="5">
        <f>'[1]VG_Denuncias TSJ'!$AJ$18</f>
        <v>27</v>
      </c>
      <c r="E22" s="6">
        <f t="shared" si="0"/>
        <v>-0.42553191489361702</v>
      </c>
    </row>
    <row r="23" spans="2:5" ht="20.100000000000001" customHeight="1" thickBot="1" x14ac:dyDescent="0.25">
      <c r="B23" s="4" t="s">
        <v>25</v>
      </c>
      <c r="C23" s="5">
        <f>'[1]VG_Denuncias TSJ'!$Q$18</f>
        <v>36</v>
      </c>
      <c r="D23" s="5">
        <f>'[1]VG_Denuncias TSJ'!$AK$18</f>
        <v>21</v>
      </c>
      <c r="E23" s="6">
        <f t="shared" si="0"/>
        <v>-0.41666666666666669</v>
      </c>
    </row>
    <row r="24" spans="2:5" ht="20.100000000000001" customHeight="1" thickBot="1" x14ac:dyDescent="0.25">
      <c r="B24" s="4" t="s">
        <v>21</v>
      </c>
      <c r="C24" s="6">
        <f>C23/C21</f>
        <v>0.43373493975903615</v>
      </c>
      <c r="D24" s="6">
        <f t="shared" ref="D24" si="1">D23/D21</f>
        <v>0.4375</v>
      </c>
      <c r="E24" s="6">
        <f t="shared" si="0"/>
        <v>8.6805555555555351E-3</v>
      </c>
    </row>
    <row r="25" spans="2:5" ht="20.100000000000001" customHeight="1" thickBot="1" x14ac:dyDescent="0.25">
      <c r="B25" s="7" t="s">
        <v>26</v>
      </c>
      <c r="C25" s="6">
        <f>'[1]VG_Denuncias TSJ'!$U$18</f>
        <v>0.58048961985341052</v>
      </c>
      <c r="D25" s="6">
        <f>'[1]VG_Denuncias TSJ'!$AR$18</f>
        <v>0.53088441810815912</v>
      </c>
      <c r="E25" s="6">
        <f t="shared" si="0"/>
        <v>-8.5454071957011171E-2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[1]VG_Ordenes_TSJ!$B$18</f>
        <v>393</v>
      </c>
      <c r="D34" s="5">
        <f>[1]VG_Ordenes_TSJ!$G$18</f>
        <v>385</v>
      </c>
      <c r="E34" s="6">
        <f>IF(C34&gt;0,(D34-C34)/C34,"-")</f>
        <v>-2.0356234096692113E-2</v>
      </c>
    </row>
    <row r="35" spans="2:5" ht="20.100000000000001" customHeight="1" thickBot="1" x14ac:dyDescent="0.25">
      <c r="B35" s="4" t="s">
        <v>29</v>
      </c>
      <c r="C35" s="5">
        <f>[1]VG_Ordenes_TSJ!$C$18</f>
        <v>0</v>
      </c>
      <c r="D35" s="5">
        <f>[1]VG_Ordenes_TSJ!$H$18</f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f>[1]VG_Ordenes_TSJ!$D$18</f>
        <v>305</v>
      </c>
      <c r="D36" s="5">
        <f>[1]VG_Ordenes_TSJ!$I$18</f>
        <v>269</v>
      </c>
      <c r="E36" s="6">
        <f t="shared" si="2"/>
        <v>-0.11803278688524591</v>
      </c>
    </row>
    <row r="37" spans="2:5" ht="20.100000000000001" customHeight="1" thickBot="1" x14ac:dyDescent="0.25">
      <c r="B37" s="4" t="s">
        <v>30</v>
      </c>
      <c r="C37" s="5">
        <f>[1]VG_Ordenes_TSJ!$E$18</f>
        <v>88</v>
      </c>
      <c r="D37" s="5">
        <f>[1]VG_Ordenes_TSJ!$J$18</f>
        <v>116</v>
      </c>
      <c r="E37" s="6">
        <f t="shared" si="2"/>
        <v>0.31818181818181818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[1]VG_Terminacion_TSJ!$C$18</f>
        <v>190</v>
      </c>
      <c r="D44" s="5">
        <f>[1]VG_Terminacion_TSJ!$L$18</f>
        <v>170</v>
      </c>
      <c r="E44" s="6">
        <f>IF(C44&gt;0,(D44-C44)/C44,"-")</f>
        <v>-0.10526315789473684</v>
      </c>
    </row>
    <row r="45" spans="2:5" ht="20.100000000000001" customHeight="1" thickBot="1" x14ac:dyDescent="0.25">
      <c r="B45" s="4" t="s">
        <v>34</v>
      </c>
      <c r="C45" s="5">
        <f>[1]VG_Terminacion_TSJ!$B$18</f>
        <v>10</v>
      </c>
      <c r="D45" s="5">
        <f>[1]VG_Terminacion_TSJ!$K$18</f>
        <v>16</v>
      </c>
      <c r="E45" s="6">
        <f t="shared" ref="E45:E51" si="3">IF(C45&gt;0,(D45-C45)/C45,"-")</f>
        <v>0.6</v>
      </c>
    </row>
    <row r="46" spans="2:5" ht="20.100000000000001" customHeight="1" thickBot="1" x14ac:dyDescent="0.25">
      <c r="B46" s="4" t="s">
        <v>31</v>
      </c>
      <c r="C46" s="5">
        <f>[1]VG_Terminacion_TSJ!$D$18</f>
        <v>61</v>
      </c>
      <c r="D46" s="5">
        <f>[1]VG_Terminacion_TSJ!$M$18</f>
        <v>60</v>
      </c>
      <c r="E46" s="6">
        <f t="shared" si="3"/>
        <v>-1.6393442622950821E-2</v>
      </c>
    </row>
    <row r="47" spans="2:5" ht="20.100000000000001" customHeight="1" thickBot="1" x14ac:dyDescent="0.25">
      <c r="B47" s="4" t="s">
        <v>32</v>
      </c>
      <c r="C47" s="5">
        <f>[1]VG_Terminacion_TSJ!$E$18</f>
        <v>594</v>
      </c>
      <c r="D47" s="5">
        <f>[1]VG_Terminacion_TSJ!$N$18</f>
        <v>489</v>
      </c>
      <c r="E47" s="6">
        <f t="shared" si="3"/>
        <v>-0.17676767676767677</v>
      </c>
    </row>
    <row r="48" spans="2:5" ht="20.100000000000001" customHeight="1" thickBot="1" x14ac:dyDescent="0.25">
      <c r="B48" s="4" t="s">
        <v>35</v>
      </c>
      <c r="C48" s="5">
        <f>[1]VG_Terminacion_TSJ!$F$18</f>
        <v>342</v>
      </c>
      <c r="D48" s="5">
        <f>[1]VG_Terminacion_TSJ!$O$18</f>
        <v>339</v>
      </c>
      <c r="E48" s="6">
        <f t="shared" si="3"/>
        <v>-8.771929824561403E-3</v>
      </c>
    </row>
    <row r="49" spans="2:5" ht="20.100000000000001" customHeight="1" thickBot="1" x14ac:dyDescent="0.25">
      <c r="B49" s="4" t="s">
        <v>67</v>
      </c>
      <c r="C49" s="5">
        <f>[1]VG_Terminacion_TSJ!$G$18</f>
        <v>557</v>
      </c>
      <c r="D49" s="5">
        <f>[1]VG_Terminacion_TSJ!$P$18</f>
        <v>772</v>
      </c>
      <c r="E49" s="6">
        <f t="shared" si="3"/>
        <v>0.3859964093357271</v>
      </c>
    </row>
    <row r="50" spans="2:5" ht="20.100000000000001" customHeight="1" collapsed="1" thickBot="1" x14ac:dyDescent="0.25">
      <c r="B50" s="4" t="s">
        <v>36</v>
      </c>
      <c r="C50" s="6">
        <f>C44/(C44+C45)</f>
        <v>0.95</v>
      </c>
      <c r="D50" s="6">
        <f>D44/(D44+D45)</f>
        <v>0.91397849462365588</v>
      </c>
      <c r="E50" s="6">
        <f t="shared" si="3"/>
        <v>-3.7917374080362186E-2</v>
      </c>
    </row>
    <row r="51" spans="2:5" ht="20.100000000000001" customHeight="1" thickBot="1" x14ac:dyDescent="0.25">
      <c r="B51" s="4" t="s">
        <v>37</v>
      </c>
      <c r="C51" s="6">
        <f>C47/(C46+C47)</f>
        <v>0.90687022900763359</v>
      </c>
      <c r="D51" s="6">
        <f t="shared" ref="D51" si="4">D47/(D46+D47)</f>
        <v>0.89071038251366119</v>
      </c>
      <c r="E51" s="6">
        <f t="shared" si="3"/>
        <v>-1.7819359349414005E-2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[1]VG_Enjuiciados_TSJ!$B$18</f>
        <v>201</v>
      </c>
      <c r="D58" s="5">
        <f>[1]VG_Enjuiciados_TSJ!$G$18</f>
        <v>186</v>
      </c>
      <c r="E58" s="6">
        <f>IF(C58&gt;0,(D58-C58)/C58,"-")</f>
        <v>-7.4626865671641784E-2</v>
      </c>
    </row>
    <row r="59" spans="2:5" ht="20.100000000000001" customHeight="1" thickBot="1" x14ac:dyDescent="0.25">
      <c r="B59" s="4" t="s">
        <v>41</v>
      </c>
      <c r="C59" s="5">
        <f>[1]VG_Enjuiciados_TSJ!$C$18</f>
        <v>113</v>
      </c>
      <c r="D59" s="5">
        <f>[1]VG_Enjuiciados_TSJ!$H$18</f>
        <v>106</v>
      </c>
      <c r="E59" s="6">
        <f t="shared" ref="E59:E63" si="5">IF(C59&gt;0,(D59-C59)/C59,"-")</f>
        <v>-6.1946902654867256E-2</v>
      </c>
    </row>
    <row r="60" spans="2:5" ht="20.100000000000001" customHeight="1" thickBot="1" x14ac:dyDescent="0.25">
      <c r="B60" s="4" t="s">
        <v>42</v>
      </c>
      <c r="C60" s="5">
        <f>[1]VG_Enjuiciados_TSJ!$D$18</f>
        <v>78</v>
      </c>
      <c r="D60" s="5">
        <f>[1]VG_Enjuiciados_TSJ!$I$18</f>
        <v>64</v>
      </c>
      <c r="E60" s="6">
        <f t="shared" si="5"/>
        <v>-0.17948717948717949</v>
      </c>
    </row>
    <row r="61" spans="2:5" ht="20.100000000000001" customHeight="1" collapsed="1" thickBot="1" x14ac:dyDescent="0.25">
      <c r="B61" s="4" t="s">
        <v>98</v>
      </c>
      <c r="C61" s="6">
        <f>(C59+C60)/C58</f>
        <v>0.95024875621890548</v>
      </c>
      <c r="D61" s="6">
        <f>(D59+D60)/D58</f>
        <v>0.91397849462365588</v>
      </c>
      <c r="E61" s="6">
        <f t="shared" si="5"/>
        <v>-3.8169228170917113E-2</v>
      </c>
    </row>
    <row r="62" spans="2:5" ht="20.100000000000001" customHeight="1" thickBot="1" x14ac:dyDescent="0.25">
      <c r="B62" s="4" t="s">
        <v>39</v>
      </c>
      <c r="C62" s="6">
        <f>C59/(C59+[1]VG_Enjuiciados_TSJ!$E$18)</f>
        <v>0.9576271186440678</v>
      </c>
      <c r="D62" s="6">
        <f>D59/(D59+[1]VG_Enjuiciados_TSJ!$J$18)</f>
        <v>0.90598290598290598</v>
      </c>
      <c r="E62" s="6">
        <f t="shared" si="5"/>
        <v>-5.3929354814310569E-2</v>
      </c>
    </row>
    <row r="63" spans="2:5" ht="20.100000000000001" customHeight="1" thickBot="1" x14ac:dyDescent="0.25">
      <c r="B63" s="4" t="s">
        <v>40</v>
      </c>
      <c r="C63" s="6">
        <f>C60/(C60+[1]VG_Enjuiciados_TSJ!$F$18)</f>
        <v>0.93975903614457834</v>
      </c>
      <c r="D63" s="6">
        <f>D60/(D60+[1]VG_Enjuiciados_TSJ!$K$18)</f>
        <v>0.92753623188405798</v>
      </c>
      <c r="E63" s="6">
        <f t="shared" si="5"/>
        <v>-1.3006317354143459E-2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[1]VG_Movimiento_TSJ!$B$19</f>
        <v>2197</v>
      </c>
      <c r="D70" s="5">
        <f>[1]VG_Movimiento_TSJ!$Z$19</f>
        <v>2073</v>
      </c>
      <c r="E70" s="6">
        <f>IF(C70&gt;0,(D70-C70)/C70,"-")</f>
        <v>-5.6440600819299046E-2</v>
      </c>
    </row>
    <row r="71" spans="2:10" ht="20.100000000000001" customHeight="1" thickBot="1" x14ac:dyDescent="0.25">
      <c r="B71" s="4" t="s">
        <v>45</v>
      </c>
      <c r="C71" s="5">
        <f>[1]VG_Movimiento_TSJ!$E$19</f>
        <v>302</v>
      </c>
      <c r="D71" s="5">
        <f>[1]VG_Movimiento_TSJ!$AC$19</f>
        <v>273</v>
      </c>
      <c r="E71" s="6">
        <f t="shared" ref="E71:E77" si="6">IF(C71&gt;0,(D71-C71)/C71,"-")</f>
        <v>-9.602649006622517E-2</v>
      </c>
    </row>
    <row r="72" spans="2:10" ht="20.100000000000001" customHeight="1" thickBot="1" x14ac:dyDescent="0.25">
      <c r="B72" s="4" t="s">
        <v>43</v>
      </c>
      <c r="C72" s="5">
        <f>[1]VG_Movimiento_TSJ!$H$19</f>
        <v>2</v>
      </c>
      <c r="D72" s="5">
        <f>[1]VG_Movimiento_TSJ!$AF$19</f>
        <v>9</v>
      </c>
      <c r="E72" s="6">
        <f t="shared" si="6"/>
        <v>3.5</v>
      </c>
    </row>
    <row r="73" spans="2:10" ht="20.100000000000001" customHeight="1" thickBot="1" x14ac:dyDescent="0.25">
      <c r="B73" s="4" t="s">
        <v>46</v>
      </c>
      <c r="C73" s="5">
        <f>[1]VG_Movimiento_TSJ!$K$19</f>
        <v>1483</v>
      </c>
      <c r="D73" s="5">
        <f>[1]VG_Movimiento_TSJ!$AI$19</f>
        <v>1398</v>
      </c>
      <c r="E73" s="6">
        <f t="shared" si="6"/>
        <v>-5.7316250842886045E-2</v>
      </c>
    </row>
    <row r="74" spans="2:10" ht="20.100000000000001" customHeight="1" thickBot="1" x14ac:dyDescent="0.25">
      <c r="B74" s="4" t="s">
        <v>47</v>
      </c>
      <c r="C74" s="5">
        <f>[1]VG_Movimiento_TSJ!$N$19</f>
        <v>355</v>
      </c>
      <c r="D74" s="5">
        <f>[1]VG_Movimiento_TSJ!$AL$19</f>
        <v>329</v>
      </c>
      <c r="E74" s="6">
        <f t="shared" si="6"/>
        <v>-7.3239436619718309E-2</v>
      </c>
    </row>
    <row r="75" spans="2:10" ht="20.100000000000001" customHeight="1" thickBot="1" x14ac:dyDescent="0.25">
      <c r="B75" s="4" t="s">
        <v>48</v>
      </c>
      <c r="C75" s="5">
        <f>[1]VG_Movimiento_TSJ!$Q$19</f>
        <v>55</v>
      </c>
      <c r="D75" s="5">
        <f>[1]VG_Movimiento_TSJ!$AO$19</f>
        <v>64</v>
      </c>
      <c r="E75" s="6">
        <f t="shared" si="6"/>
        <v>0.16363636363636364</v>
      </c>
    </row>
    <row r="76" spans="2:10" ht="20.100000000000001" customHeight="1" thickBot="1" x14ac:dyDescent="0.25">
      <c r="B76" s="4" t="s">
        <v>49</v>
      </c>
      <c r="C76" s="5">
        <f>[1]VG_Movimiento_TSJ!$T$19</f>
        <v>0</v>
      </c>
      <c r="D76" s="5">
        <f>[1]VG_Movimiento_TSJ!$AR$19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[1]VG_Movimiento_TSJ!$W$19</f>
        <v>0</v>
      </c>
      <c r="D77" s="5">
        <f>[1]VG_Movimiento_TSJ!$AU$19</f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[1]Penal_Terminacion_TSJ!$B$18</f>
        <v>185</v>
      </c>
      <c r="D90" s="5">
        <f>[1]Penal_Terminacion_TSJ!$E$18</f>
        <v>112</v>
      </c>
      <c r="E90" s="6">
        <f>IF(C90&gt;0,(D90-C90)/C90,"-")</f>
        <v>-0.39459459459459462</v>
      </c>
    </row>
    <row r="91" spans="2:5" ht="29.25" thickBot="1" x14ac:dyDescent="0.25">
      <c r="B91" s="4" t="s">
        <v>52</v>
      </c>
      <c r="C91" s="5">
        <f>[1]Penal_Terminacion_TSJ!$C$18</f>
        <v>100</v>
      </c>
      <c r="D91" s="5">
        <f>[1]Penal_Terminacion_TSJ!$F$18</f>
        <v>35</v>
      </c>
      <c r="E91" s="6">
        <f t="shared" ref="E91:E93" si="7">IF(C91&gt;0,(D91-C91)/C91,"-")</f>
        <v>-0.65</v>
      </c>
    </row>
    <row r="92" spans="2:5" ht="29.25" customHeight="1" thickBot="1" x14ac:dyDescent="0.25">
      <c r="B92" s="4" t="s">
        <v>53</v>
      </c>
      <c r="C92" s="5">
        <f>[1]Penal_Terminacion_TSJ!$D$18</f>
        <v>66</v>
      </c>
      <c r="D92" s="5">
        <f>[1]Penal_Terminacion_TSJ!$G$18</f>
        <v>41</v>
      </c>
      <c r="E92" s="6">
        <f t="shared" si="7"/>
        <v>-0.37878787878787878</v>
      </c>
    </row>
    <row r="93" spans="2:5" ht="29.25" customHeight="1" thickBot="1" x14ac:dyDescent="0.25">
      <c r="B93" s="4" t="s">
        <v>54</v>
      </c>
      <c r="C93" s="6">
        <f>(C90+C91)/(C90+C91+C92)</f>
        <v>0.81196581196581197</v>
      </c>
      <c r="D93" s="6">
        <f>(D90+D91)/(D90+D91+D92)</f>
        <v>0.78191489361702127</v>
      </c>
      <c r="E93" s="6">
        <f t="shared" si="7"/>
        <v>-3.7010078387458019E-2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[1]Penal_Enjuiciados_TSJ!$B$18</f>
        <v>351</v>
      </c>
      <c r="D100" s="5">
        <f>[1]Penal_Enjuiciados_TSJ!$G$18</f>
        <v>188</v>
      </c>
      <c r="E100" s="6">
        <f>IF(C100&gt;0,(D100-C100)/C100,"-")</f>
        <v>-0.46438746438746437</v>
      </c>
    </row>
    <row r="101" spans="2:5" ht="20.100000000000001" customHeight="1" thickBot="1" x14ac:dyDescent="0.25">
      <c r="B101" s="4" t="s">
        <v>41</v>
      </c>
      <c r="C101" s="5">
        <f>[1]Penal_Enjuiciados_TSJ!$C$18</f>
        <v>156</v>
      </c>
      <c r="D101" s="5">
        <f>[1]Penal_Enjuiciados_TSJ!$H$18</f>
        <v>77</v>
      </c>
      <c r="E101" s="6">
        <f t="shared" ref="E101:E105" si="8">IF(C101&gt;0,(D101-C101)/C101,"-")</f>
        <v>-0.50641025641025639</v>
      </c>
    </row>
    <row r="102" spans="2:5" ht="20.100000000000001" customHeight="1" thickBot="1" x14ac:dyDescent="0.25">
      <c r="B102" s="4" t="s">
        <v>42</v>
      </c>
      <c r="C102" s="5">
        <f>[1]Penal_Enjuiciados_TSJ!$D$18</f>
        <v>129</v>
      </c>
      <c r="D102" s="5">
        <f>[1]Penal_Enjuiciados_TSJ!$I$18</f>
        <v>70</v>
      </c>
      <c r="E102" s="6">
        <f t="shared" si="8"/>
        <v>-0.4573643410852713</v>
      </c>
    </row>
    <row r="103" spans="2:5" ht="20.100000000000001" customHeight="1" thickBot="1" x14ac:dyDescent="0.25">
      <c r="B103" s="4" t="s">
        <v>98</v>
      </c>
      <c r="C103" s="6">
        <f>(C101+C102)/C100</f>
        <v>0.81196581196581197</v>
      </c>
      <c r="D103" s="6">
        <f>(D101+D102)/D100</f>
        <v>0.78191489361702127</v>
      </c>
      <c r="E103" s="6">
        <f t="shared" si="8"/>
        <v>-3.7010078387458019E-2</v>
      </c>
    </row>
    <row r="104" spans="2:5" ht="20.100000000000001" customHeight="1" thickBot="1" x14ac:dyDescent="0.25">
      <c r="B104" s="4" t="s">
        <v>39</v>
      </c>
      <c r="C104" s="6">
        <f>C101/([1]Penal_Enjuiciados_TSJ!$C$18+[1]Penal_Enjuiciados_TSJ!$E$18)</f>
        <v>0.8125</v>
      </c>
      <c r="D104" s="6">
        <f>D101/([1]Penal_Enjuiciados_TSJ!$H$18+[1]Penal_Enjuiciados_TSJ!$J$18)</f>
        <v>0.79381443298969068</v>
      </c>
      <c r="E104" s="6">
        <f t="shared" si="8"/>
        <v>-2.2997620935765319E-2</v>
      </c>
    </row>
    <row r="105" spans="2:5" ht="20.100000000000001" customHeight="1" thickBot="1" x14ac:dyDescent="0.25">
      <c r="B105" s="4" t="s">
        <v>40</v>
      </c>
      <c r="C105" s="6">
        <f>C102/([1]Penal_Enjuiciados_TSJ!$D$18+[1]Penal_Enjuiciados_TSJ!$F$18)</f>
        <v>0.81132075471698117</v>
      </c>
      <c r="D105" s="6">
        <f>D102/([1]Penal_Enjuiciados_TSJ!$I$18+[1]Penal_Enjuiciados_TSJ!$K$18)</f>
        <v>0.76923076923076927</v>
      </c>
      <c r="E105" s="6">
        <f t="shared" si="8"/>
        <v>-5.1878354203935592E-2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[1]Penal_Movimientos_TSJ!$B$18</f>
        <v>333</v>
      </c>
      <c r="D112" s="5">
        <f>[1]Penal_Movimientos_TSJ!$E$18</f>
        <v>331</v>
      </c>
      <c r="E112" s="6">
        <f>IF(C112&gt;0,(D112-C112)/C112,"-")</f>
        <v>-6.006006006006006E-3</v>
      </c>
    </row>
    <row r="113" spans="2:14" ht="15" thickBot="1" x14ac:dyDescent="0.25">
      <c r="B113" s="4" t="s">
        <v>56</v>
      </c>
      <c r="C113" s="5">
        <f>[1]Penal_Movimientos_TSJ!$C$18</f>
        <v>274</v>
      </c>
      <c r="D113" s="5">
        <f>[1]Penal_Movimientos_TSJ!$F$18</f>
        <v>281</v>
      </c>
      <c r="E113" s="6">
        <f t="shared" ref="E113:E114" si="9">IF(C113&gt;0,(D113-C113)/C113,"-")</f>
        <v>2.5547445255474453E-2</v>
      </c>
    </row>
    <row r="114" spans="2:14" ht="15" thickBot="1" x14ac:dyDescent="0.25">
      <c r="B114" s="4" t="s">
        <v>57</v>
      </c>
      <c r="C114" s="5">
        <f>[1]Penal_Movimientos_TSJ!$D$18</f>
        <v>59</v>
      </c>
      <c r="D114" s="5">
        <f>[1]Penal_Movimientos_TSJ!$G$18</f>
        <v>50</v>
      </c>
      <c r="E114" s="6">
        <f t="shared" si="9"/>
        <v>-0.15254237288135594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Instancia_TSJ'!$B$18</f>
        <v>7</v>
      </c>
      <c r="D128" s="10">
        <f>'[1]AP_Terminacion_1ª Instancia_TSJ'!$H$18</f>
        <v>2</v>
      </c>
      <c r="E128" s="10">
        <f>'[1]AP_Terminacion_1ª Instancia_TSJ'!$N$18</f>
        <v>1</v>
      </c>
      <c r="F128" s="10">
        <f>'[1]AP_Terminacion_1ª Instancia_TSJ'!$T$18</f>
        <v>10</v>
      </c>
      <c r="G128" s="10">
        <f>'[1]AP_Terminacion_1ª Instancia_TSJ'!$Z$18</f>
        <v>2</v>
      </c>
      <c r="H128" s="10">
        <f>'[1]AP_Terminacion_1ª Instancia_TSJ'!$AF$18</f>
        <v>1</v>
      </c>
      <c r="I128" s="10">
        <f>'[1]AP_Terminacion_1ª Instancia_TSJ'!$AL$18</f>
        <v>0</v>
      </c>
      <c r="J128" s="10">
        <f>'[1]AP_Terminacion_1ª Instancia_TSJ'!$AR$18</f>
        <v>3</v>
      </c>
      <c r="K128" s="6">
        <f>IF(C128=0,"-",(G128-C128)/C128)</f>
        <v>-0.7142857142857143</v>
      </c>
      <c r="L128" s="6">
        <f t="shared" ref="L128:N133" si="10">IF(D128=0,"-",(H128-D128)/D128)</f>
        <v>-0.5</v>
      </c>
      <c r="M128" s="6">
        <f t="shared" si="10"/>
        <v>-1</v>
      </c>
      <c r="N128" s="6">
        <f t="shared" si="10"/>
        <v>-0.7</v>
      </c>
    </row>
    <row r="129" spans="2:14" ht="15" thickBot="1" x14ac:dyDescent="0.25">
      <c r="B129" s="4" t="s">
        <v>64</v>
      </c>
      <c r="C129" s="10">
        <f>'[1]AP_Terminacion_1ª Instancia_TSJ'!$C$18</f>
        <v>0</v>
      </c>
      <c r="D129" s="10">
        <f>'[1]AP_Terminacion_1ª Instancia_TSJ'!$I$18</f>
        <v>0</v>
      </c>
      <c r="E129" s="10">
        <f>'[1]AP_Terminacion_1ª Instancia_TSJ'!$O$18</f>
        <v>0</v>
      </c>
      <c r="F129" s="10">
        <f>'[1]AP_Terminacion_1ª Instancia_TSJ'!$U$18</f>
        <v>0</v>
      </c>
      <c r="G129" s="10">
        <f>'[1]AP_Terminacion_1ª Instancia_TSJ'!$AA$18</f>
        <v>1</v>
      </c>
      <c r="H129" s="10">
        <f>'[1]AP_Terminacion_1ª Instancia_TSJ'!$AG$18</f>
        <v>1</v>
      </c>
      <c r="I129" s="10">
        <f>'[1]AP_Terminacion_1ª Instancia_TSJ'!$AM$18</f>
        <v>0</v>
      </c>
      <c r="J129" s="10">
        <f>'[1]AP_Terminacion_1ª Instancia_TSJ'!$AS$18</f>
        <v>2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f>'[1]AP_Terminacion_1ª Instancia_TSJ'!$D$18</f>
        <v>0</v>
      </c>
      <c r="D130" s="10">
        <f>'[1]AP_Terminacion_1ª Instancia_TSJ'!$J$18</f>
        <v>0</v>
      </c>
      <c r="E130" s="10">
        <f>'[1]AP_Terminacion_1ª Instancia_TSJ'!$P$18</f>
        <v>0</v>
      </c>
      <c r="F130" s="10">
        <f>'[1]AP_Terminacion_1ª Instancia_TSJ'!$V$18</f>
        <v>0</v>
      </c>
      <c r="G130" s="10">
        <f>'[1]AP_Terminacion_1ª Instancia_TSJ'!$AB$18</f>
        <v>0</v>
      </c>
      <c r="H130" s="10">
        <f>'[1]AP_Terminacion_1ª Instancia_TSJ'!$AH$18</f>
        <v>0</v>
      </c>
      <c r="I130" s="10">
        <f>'[1]AP_Terminacion_1ª Instancia_TSJ'!$AN$18</f>
        <v>0</v>
      </c>
      <c r="J130" s="10">
        <f>'[1]AP_Terminacion_1ª Instancia_TSJ'!$AT$18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Instancia_TSJ'!$E$18</f>
        <v>0</v>
      </c>
      <c r="D131" s="10">
        <f>'[1]AP_Terminacion_1ª Instancia_TSJ'!$K$18</f>
        <v>0</v>
      </c>
      <c r="E131" s="10">
        <f>'[1]AP_Terminacion_1ª Instancia_TSJ'!$Q$18</f>
        <v>0</v>
      </c>
      <c r="F131" s="10">
        <f>'[1]AP_Terminacion_1ª Instancia_TSJ'!$W$18</f>
        <v>0</v>
      </c>
      <c r="G131" s="10">
        <f>'[1]AP_Terminacion_1ª Instancia_TSJ'!$AC$18</f>
        <v>0</v>
      </c>
      <c r="H131" s="10">
        <f>'[1]AP_Terminacion_1ª Instancia_TSJ'!$AI$18</f>
        <v>0</v>
      </c>
      <c r="I131" s="10">
        <f>'[1]AP_Terminacion_1ª Instancia_TSJ'!$AO$18</f>
        <v>0</v>
      </c>
      <c r="J131" s="10">
        <f>'[1]AP_Terminacion_1ª Instancia_TSJ'!$AU$18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Instancia_TSJ'!$F$18</f>
        <v>0</v>
      </c>
      <c r="D132" s="10">
        <f>'[1]AP_Terminacion_1ª Instancia_TSJ'!$L$18</f>
        <v>4</v>
      </c>
      <c r="E132" s="10">
        <f>'[1]AP_Terminacion_1ª Instancia_TSJ'!$R$18</f>
        <v>0</v>
      </c>
      <c r="F132" s="10">
        <f>'[1]AP_Terminacion_1ª Instancia_TSJ'!$X$18</f>
        <v>4</v>
      </c>
      <c r="G132" s="10">
        <f>'[1]AP_Terminacion_1ª Instancia_TSJ'!$AD$18</f>
        <v>0</v>
      </c>
      <c r="H132" s="10">
        <f>'[1]AP_Terminacion_1ª Instancia_TSJ'!$AJ$18</f>
        <v>0</v>
      </c>
      <c r="I132" s="10">
        <f>'[1]AP_Terminacion_1ª Instancia_TSJ'!$AP$18</f>
        <v>0</v>
      </c>
      <c r="J132" s="10">
        <f>'[1]AP_Terminacion_1ª Instancia_TSJ'!$AV$18</f>
        <v>0</v>
      </c>
      <c r="K132" s="6" t="str">
        <f t="shared" si="11"/>
        <v>-</v>
      </c>
      <c r="L132" s="6">
        <f t="shared" si="10"/>
        <v>-1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f>'[1]AP_Terminacion_1ª Instancia_TSJ'!$G$18</f>
        <v>7</v>
      </c>
      <c r="D133" s="10">
        <f>'[1]AP_Terminacion_1ª Instancia_TSJ'!$M$18</f>
        <v>6</v>
      </c>
      <c r="E133" s="10">
        <f>'[1]AP_Terminacion_1ª Instancia_TSJ'!$S$18</f>
        <v>1</v>
      </c>
      <c r="F133" s="10">
        <f>'[1]AP_Terminacion_1ª Instancia_TSJ'!$Y$18</f>
        <v>14</v>
      </c>
      <c r="G133" s="10">
        <f>'[1]AP_Terminacion_1ª Instancia_TSJ'!$AE$18</f>
        <v>3</v>
      </c>
      <c r="H133" s="10">
        <f>'[1]AP_Terminacion_1ª Instancia_TSJ'!$AK$18</f>
        <v>2</v>
      </c>
      <c r="I133" s="10">
        <f>'[1]AP_Terminacion_1ª Instancia_TSJ'!$AQ$18</f>
        <v>0</v>
      </c>
      <c r="J133" s="10">
        <f>'[1]AP_Terminacion_1ª Instancia_TSJ'!$AW$18</f>
        <v>5</v>
      </c>
      <c r="K133" s="6">
        <f t="shared" si="11"/>
        <v>-0.5714285714285714</v>
      </c>
      <c r="L133" s="6">
        <f t="shared" si="10"/>
        <v>-0.66666666666666663</v>
      </c>
      <c r="M133" s="6">
        <f t="shared" si="10"/>
        <v>-1</v>
      </c>
      <c r="N133" s="6">
        <f t="shared" si="10"/>
        <v>-0.6428571428571429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1</v>
      </c>
      <c r="G134" s="6">
        <f t="shared" si="12"/>
        <v>0.66666666666666663</v>
      </c>
      <c r="H134" s="6">
        <f t="shared" si="12"/>
        <v>0.5</v>
      </c>
      <c r="I134" s="6" t="str">
        <f t="shared" si="12"/>
        <v>-</v>
      </c>
      <c r="J134" s="6">
        <f t="shared" si="12"/>
        <v>0.6</v>
      </c>
      <c r="K134" s="6">
        <f>IF(OR(C134="-",G134="-"),"-",(G134-C134)/C134)</f>
        <v>-0.33333333333333337</v>
      </c>
      <c r="L134" s="6">
        <f t="shared" ref="L134:N135" si="13">IF(OR(D134="-",H134="-"),"-",(H134-D134)/D134)</f>
        <v>-0.5</v>
      </c>
      <c r="M134" s="6" t="str">
        <f t="shared" si="13"/>
        <v>-</v>
      </c>
      <c r="N134" s="6">
        <f t="shared" si="13"/>
        <v>-0.4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'[1]AP-Terminacion-Recursos_TSJ'!$B$18</f>
        <v>30</v>
      </c>
      <c r="D143" s="10">
        <f>'[1]AP-Terminacion-Recursos_TSJ'!$C$18</f>
        <v>0</v>
      </c>
      <c r="E143" s="10">
        <f>'[1]AP-Terminacion-Recursos_TSJ'!$D$18</f>
        <v>0</v>
      </c>
      <c r="F143" s="10">
        <f>'[1]AP-Terminacion-Recursos_TSJ'!$E$18</f>
        <v>30</v>
      </c>
      <c r="G143" s="10">
        <f>'[1]AP-Terminacion-Recursos_TSJ'!$Z$18</f>
        <v>26</v>
      </c>
      <c r="H143" s="10">
        <f>'[1]AP-Terminacion-Recursos_TSJ'!$AA$18</f>
        <v>0</v>
      </c>
      <c r="I143" s="10">
        <f>'[1]AP-Terminacion-Recursos_TSJ'!$AB$18</f>
        <v>1</v>
      </c>
      <c r="J143" s="10">
        <f>'[1]AP-Terminacion-Recursos_TSJ'!$AC$18</f>
        <v>27</v>
      </c>
      <c r="K143" s="6">
        <f>IF(C143=0,"-",(G143-C143)/C143)</f>
        <v>-0.13333333333333333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-0.1</v>
      </c>
    </row>
    <row r="144" spans="2:14" ht="15" thickBot="1" x14ac:dyDescent="0.25">
      <c r="B144" s="4" t="s">
        <v>72</v>
      </c>
      <c r="C144" s="10">
        <f>'[1]AP-Terminacion-Recursos_TSJ'!$F$18</f>
        <v>7</v>
      </c>
      <c r="D144" s="10">
        <f>'[1]AP-Terminacion-Recursos_TSJ'!$G$18</f>
        <v>0</v>
      </c>
      <c r="E144" s="10">
        <f>'[1]AP-Terminacion-Recursos_TSJ'!$H$18</f>
        <v>0</v>
      </c>
      <c r="F144" s="10">
        <f>'[1]AP-Terminacion-Recursos_TSJ'!$I$18</f>
        <v>7</v>
      </c>
      <c r="G144" s="10">
        <f>'[1]AP-Terminacion-Recursos_TSJ'!$AD$18</f>
        <v>2</v>
      </c>
      <c r="H144" s="10">
        <f>'[1]AP-Terminacion-Recursos_TSJ'!$AE$18</f>
        <v>0</v>
      </c>
      <c r="I144" s="10">
        <f>'[1]AP-Terminacion-Recursos_TSJ'!$AF$18</f>
        <v>0</v>
      </c>
      <c r="J144" s="10">
        <f>'[1]AP-Terminacion-Recursos_TSJ'!$AG$18</f>
        <v>2</v>
      </c>
      <c r="K144" s="6">
        <f t="shared" ref="K144:K147" si="16">IF(C144=0,"-",(G144-C144)/C144)</f>
        <v>-0.7142857142857143</v>
      </c>
      <c r="L144" s="6" t="str">
        <f t="shared" si="15"/>
        <v>-</v>
      </c>
      <c r="M144" s="6" t="str">
        <f t="shared" si="15"/>
        <v>-</v>
      </c>
      <c r="N144" s="6">
        <f t="shared" si="15"/>
        <v>-0.7142857142857143</v>
      </c>
    </row>
    <row r="145" spans="2:14" ht="15" thickBot="1" x14ac:dyDescent="0.25">
      <c r="B145" s="4" t="s">
        <v>73</v>
      </c>
      <c r="C145" s="10">
        <f>'[1]AP-Terminacion-Recursos_TSJ'!$J$18</f>
        <v>22</v>
      </c>
      <c r="D145" s="10">
        <f>'[1]AP-Terminacion-Recursos_TSJ'!$K$18</f>
        <v>0</v>
      </c>
      <c r="E145" s="10">
        <f>'[1]AP-Terminacion-Recursos_TSJ'!$L$18</f>
        <v>6</v>
      </c>
      <c r="F145" s="10">
        <f>'[1]AP-Terminacion-Recursos_TSJ'!$M$18</f>
        <v>28</v>
      </c>
      <c r="G145" s="10">
        <f>'[1]AP-Terminacion-Recursos_TSJ'!$AH$18</f>
        <v>24</v>
      </c>
      <c r="H145" s="10">
        <f>'[1]AP-Terminacion-Recursos_TSJ'!$AI$18</f>
        <v>0</v>
      </c>
      <c r="I145" s="10">
        <f>'[1]AP-Terminacion-Recursos_TSJ'!$AJ$18</f>
        <v>3</v>
      </c>
      <c r="J145" s="10">
        <f>'[1]AP-Terminacion-Recursos_TSJ'!$AK$18</f>
        <v>27</v>
      </c>
      <c r="K145" s="6">
        <f t="shared" si="16"/>
        <v>9.0909090909090912E-2</v>
      </c>
      <c r="L145" s="6" t="str">
        <f t="shared" si="15"/>
        <v>-</v>
      </c>
      <c r="M145" s="6">
        <f t="shared" si="15"/>
        <v>-0.5</v>
      </c>
      <c r="N145" s="6">
        <f t="shared" si="15"/>
        <v>-3.5714285714285712E-2</v>
      </c>
    </row>
    <row r="146" spans="2:14" ht="15" thickBot="1" x14ac:dyDescent="0.25">
      <c r="B146" s="4" t="s">
        <v>74</v>
      </c>
      <c r="C146" s="10">
        <f>'[1]AP-Terminacion-Recursos_TSJ'!$N$18</f>
        <v>0</v>
      </c>
      <c r="D146" s="10">
        <f>'[1]AP-Terminacion-Recursos_TSJ'!$O$18</f>
        <v>0</v>
      </c>
      <c r="E146" s="10">
        <f>'[1]AP-Terminacion-Recursos_TSJ'!$P$18</f>
        <v>2</v>
      </c>
      <c r="F146" s="10">
        <f>'[1]AP-Terminacion-Recursos_TSJ'!$Q$18</f>
        <v>2</v>
      </c>
      <c r="G146" s="10">
        <f>'[1]AP-Terminacion-Recursos_TSJ'!$AL$18</f>
        <v>3</v>
      </c>
      <c r="H146" s="10">
        <f>'[1]AP-Terminacion-Recursos_TSJ'!$AM$18</f>
        <v>0</v>
      </c>
      <c r="I146" s="10">
        <f>'[1]AP-Terminacion-Recursos_TSJ'!$AN$18</f>
        <v>0</v>
      </c>
      <c r="J146" s="10">
        <f>'[1]AP-Terminacion-Recursos_TSJ'!$AO$18</f>
        <v>3</v>
      </c>
      <c r="K146" s="6" t="str">
        <f t="shared" si="16"/>
        <v>-</v>
      </c>
      <c r="L146" s="6" t="str">
        <f t="shared" si="15"/>
        <v>-</v>
      </c>
      <c r="M146" s="6">
        <f t="shared" si="15"/>
        <v>-1</v>
      </c>
      <c r="N146" s="6">
        <f t="shared" si="15"/>
        <v>0.5</v>
      </c>
    </row>
    <row r="147" spans="2:14" ht="15" thickBot="1" x14ac:dyDescent="0.25">
      <c r="B147" s="4" t="s">
        <v>75</v>
      </c>
      <c r="C147" s="10">
        <f>'[1]AP-Terminacion-Recursos_TSJ'!$R$18</f>
        <v>0</v>
      </c>
      <c r="D147" s="10">
        <f>'[1]AP-Terminacion-Recursos_TSJ'!$S$18</f>
        <v>0</v>
      </c>
      <c r="E147" s="10">
        <f>'[1]AP-Terminacion-Recursos_TSJ'!$T$18</f>
        <v>2</v>
      </c>
      <c r="F147" s="10">
        <f>'[1]AP-Terminacion-Recursos_TSJ'!$U$18</f>
        <v>2</v>
      </c>
      <c r="G147" s="10">
        <f>'[1]AP-Terminacion-Recursos_TSJ'!$AP$18</f>
        <v>0</v>
      </c>
      <c r="H147" s="10">
        <f>'[1]AP-Terminacion-Recursos_TSJ'!$AQ$18</f>
        <v>0</v>
      </c>
      <c r="I147" s="10">
        <f>'[1]AP-Terminacion-Recursos_TSJ'!$AR$18</f>
        <v>0</v>
      </c>
      <c r="J147" s="10">
        <f>'[1]AP-Terminacion-Recursos_TSJ'!$AS$18</f>
        <v>0</v>
      </c>
      <c r="K147" s="6" t="str">
        <f t="shared" si="16"/>
        <v>-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f>'[1]AP-Terminacion-Recursos_TSJ'!$V$18</f>
        <v>59</v>
      </c>
      <c r="D148" s="10">
        <f>'[1]AP-Terminacion-Recursos_TSJ'!$W$18</f>
        <v>0</v>
      </c>
      <c r="E148" s="10">
        <f>'[1]AP-Terminacion-Recursos_TSJ'!$X$18</f>
        <v>10</v>
      </c>
      <c r="F148" s="10">
        <f>'[1]AP-Terminacion-Recursos_TSJ'!$Y$18</f>
        <v>69</v>
      </c>
      <c r="G148" s="10">
        <f>'[1]AP-Terminacion-Recursos_TSJ'!$AT$18</f>
        <v>55</v>
      </c>
      <c r="H148" s="10">
        <f>'[1]AP-Terminacion-Recursos_TSJ'!$AU$18</f>
        <v>0</v>
      </c>
      <c r="I148" s="10">
        <f>'[1]AP-Terminacion-Recursos_TSJ'!$AV$18</f>
        <v>4</v>
      </c>
      <c r="J148" s="10">
        <f>'[1]AP-Terminacion-Recursos_TSJ'!$AW$18</f>
        <v>59</v>
      </c>
      <c r="K148" s="6">
        <f t="shared" ref="K148" si="17">IF(C148=0,"-",(G148-C148)/C148)</f>
        <v>-6.7796610169491525E-2</v>
      </c>
      <c r="L148" s="6" t="str">
        <f t="shared" ref="L148" si="18">IF(D148=0,"-",(H148-D148)/D148)</f>
        <v>-</v>
      </c>
      <c r="M148" s="6">
        <f t="shared" ref="M148" si="19">IF(E148=0,"-",(I148-E148)/E148)</f>
        <v>-0.6</v>
      </c>
      <c r="N148" s="6">
        <f t="shared" ref="N148" si="20">IF(F148=0,"-",(J148-F148)/F148)</f>
        <v>-0.14492753623188406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0.57692307692307687</v>
      </c>
      <c r="D149" s="6" t="str">
        <f t="shared" si="21"/>
        <v>-</v>
      </c>
      <c r="E149" s="6" t="str">
        <f t="shared" si="21"/>
        <v>-</v>
      </c>
      <c r="F149" s="6">
        <f t="shared" si="21"/>
        <v>0.51724137931034486</v>
      </c>
      <c r="G149" s="6">
        <f t="shared" si="21"/>
        <v>0.52</v>
      </c>
      <c r="H149" s="6" t="str">
        <f t="shared" si="21"/>
        <v>-</v>
      </c>
      <c r="I149" s="6">
        <f t="shared" si="21"/>
        <v>0.25</v>
      </c>
      <c r="J149" s="6">
        <f t="shared" si="21"/>
        <v>0.5</v>
      </c>
      <c r="K149" s="6">
        <f>IF(OR(C149="-",G149="-"),"-",(G149-C149)/C149)</f>
        <v>-9.8666666666666555E-2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-3.3333333333333395E-2</v>
      </c>
    </row>
    <row r="150" spans="2:14" ht="29.25" thickBot="1" x14ac:dyDescent="0.25">
      <c r="B150" s="7" t="s">
        <v>77</v>
      </c>
      <c r="C150" s="6">
        <f t="shared" si="21"/>
        <v>1</v>
      </c>
      <c r="D150" s="6" t="str">
        <f t="shared" si="21"/>
        <v>-</v>
      </c>
      <c r="E150" s="6" t="str">
        <f t="shared" si="21"/>
        <v>-</v>
      </c>
      <c r="F150" s="6">
        <f t="shared" si="21"/>
        <v>0.77777777777777779</v>
      </c>
      <c r="G150" s="6">
        <f t="shared" si="21"/>
        <v>0.4</v>
      </c>
      <c r="H150" s="6" t="str">
        <f t="shared" si="21"/>
        <v>-</v>
      </c>
      <c r="I150" s="6" t="str">
        <f t="shared" si="21"/>
        <v>-</v>
      </c>
      <c r="J150" s="6">
        <f t="shared" si="21"/>
        <v>0.4</v>
      </c>
      <c r="K150" s="6">
        <f>IF(OR(C150="-",G150="-"),"-",(G150-C150)/C150)</f>
        <v>-0.6</v>
      </c>
      <c r="L150" s="6" t="str">
        <f t="shared" si="22"/>
        <v>-</v>
      </c>
      <c r="M150" s="6" t="str">
        <f t="shared" si="22"/>
        <v>-</v>
      </c>
      <c r="N150" s="6">
        <f t="shared" si="22"/>
        <v>-0.48571428571428571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[1]AP_Apelaciones!$B$18</f>
        <v>44</v>
      </c>
      <c r="D157" s="19">
        <f>[1]AP_Apelaciones!$E$18</f>
        <v>49</v>
      </c>
      <c r="E157" s="18">
        <f>IF(C157=0,"-",(D157-C157)/C157)</f>
        <v>0.11363636363636363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[1]AP_Apelaciones!$C$18</f>
        <v>5</v>
      </c>
      <c r="D158" s="19">
        <f>[1]AP_Apelaciones!$F$18</f>
        <v>6</v>
      </c>
      <c r="E158" s="18">
        <f t="shared" ref="E158:E159" si="23">IF(C158=0,"-",(D158-C158)/C158)</f>
        <v>0.2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[1]AP_Apelaciones!$D$18</f>
        <v>2</v>
      </c>
      <c r="D159" s="19">
        <f>[1]AP_Apelaciones!$G$18</f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0.86274509803921573</v>
      </c>
      <c r="D160" s="18">
        <f>IF(D157=0,"-",D157/(D157+D158+D159))</f>
        <v>0.89090909090909087</v>
      </c>
      <c r="E160" s="18">
        <f>IF(OR(C160="-",D160="-"),"-",(D160-C160)/C160)</f>
        <v>3.2644628099173456E-2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[1]AP_Enjuiciados_TSJ!$B$18</f>
        <v>10</v>
      </c>
      <c r="D166" s="5">
        <f>[1]AP_Enjuiciados_TSJ!$G$18</f>
        <v>5</v>
      </c>
      <c r="E166" s="6">
        <f>IF(C166=0,"-",(D166-C166)/C166)</f>
        <v>-0.5</v>
      </c>
    </row>
    <row r="167" spans="2:14" ht="20.100000000000001" customHeight="1" thickBot="1" x14ac:dyDescent="0.25">
      <c r="B167" s="4" t="s">
        <v>41</v>
      </c>
      <c r="C167" s="5">
        <f>[1]AP_Enjuiciados_TSJ!$C$18</f>
        <v>8</v>
      </c>
      <c r="D167" s="5">
        <f>[1]AP_Enjuiciados_TSJ!$H$18</f>
        <v>1</v>
      </c>
      <c r="E167" s="6">
        <f t="shared" ref="E167:E168" si="24">IF(C167=0,"-",(D167-C167)/C167)</f>
        <v>-0.875</v>
      </c>
    </row>
    <row r="168" spans="2:14" ht="20.100000000000001" customHeight="1" thickBot="1" x14ac:dyDescent="0.25">
      <c r="B168" s="4" t="s">
        <v>42</v>
      </c>
      <c r="C168" s="5">
        <f>[1]AP_Enjuiciados_TSJ!$D$18</f>
        <v>2</v>
      </c>
      <c r="D168" s="5">
        <f>[1]AP_Enjuiciados_TSJ!$I$18</f>
        <v>2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0.6</v>
      </c>
      <c r="E169" s="6">
        <f t="shared" ref="E169:E171" si="25">IF(OR(C169="-",D169="-"),"-",(D169-C169)/C169)</f>
        <v>-0.4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IF(C167=0,"-",C167/(C167+[1]AP_Enjuiciados_TSJ!$E$18))</f>
        <v>1</v>
      </c>
      <c r="D170" s="6">
        <f>IF(D167=0,"-",D167/(D167+[1]AP_Enjuiciados_TSJ!$J$18))</f>
        <v>0.5</v>
      </c>
      <c r="E170" s="6">
        <f t="shared" si="25"/>
        <v>-0.5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IF(C168=0,"-",C168/(C168+[1]AP_Enjuiciados_TSJ!$F$18))</f>
        <v>1</v>
      </c>
      <c r="D171" s="6">
        <f>IF(D168=0,"-",D168/(D168+[1]AP_Enjuiciados_TSJ!$K$18))</f>
        <v>0.66666666666666663</v>
      </c>
      <c r="E171" s="6">
        <f t="shared" si="25"/>
        <v>-0.33333333333333337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[1]AP_1ªIns_TSJ!$B$18</f>
        <v>7</v>
      </c>
      <c r="D178" s="5">
        <f>[1]AP_1ªIns_TSJ!$F$18</f>
        <v>3</v>
      </c>
      <c r="E178" s="6">
        <f>IF(C178=0,"-",(D178-C178)/C178)</f>
        <v>-0.5714285714285714</v>
      </c>
      <c r="H178" s="13"/>
    </row>
    <row r="179" spans="2:8" ht="15" thickBot="1" x14ac:dyDescent="0.25">
      <c r="B179" s="4" t="s">
        <v>43</v>
      </c>
      <c r="C179" s="5">
        <f>[1]AP_1ªIns_TSJ!$C$18</f>
        <v>4</v>
      </c>
      <c r="D179" s="5">
        <f>[1]AP_1ªIns_TSJ!$G$18</f>
        <v>2</v>
      </c>
      <c r="E179" s="6">
        <f t="shared" ref="E179:E185" si="26">IF(C179=0,"-",(D179-C179)/C179)</f>
        <v>-0.5</v>
      </c>
      <c r="H179" s="13"/>
    </row>
    <row r="180" spans="2:8" ht="15" thickBot="1" x14ac:dyDescent="0.25">
      <c r="B180" s="4" t="s">
        <v>47</v>
      </c>
      <c r="C180" s="5">
        <f>[1]AP_1ªIns_TSJ!$D$18</f>
        <v>2</v>
      </c>
      <c r="D180" s="5">
        <f>[1]AP_1ªIns_TSJ!$H$18</f>
        <v>1</v>
      </c>
      <c r="E180" s="6">
        <f t="shared" si="26"/>
        <v>-0.5</v>
      </c>
      <c r="H180" s="13"/>
    </row>
    <row r="181" spans="2:8" ht="15" thickBot="1" x14ac:dyDescent="0.25">
      <c r="B181" s="4" t="s">
        <v>78</v>
      </c>
      <c r="C181" s="5">
        <f>[1]AP_1ªIns_TSJ!$E$18</f>
        <v>1</v>
      </c>
      <c r="D181" s="5">
        <f>[1]AP_1ªIns_TSJ!$I$18</f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f>[1]AP_Recursos_TSJ!$B$18</f>
        <v>62</v>
      </c>
      <c r="D182" s="5">
        <f>[1]AP_Recursos_TSJ!$F$18</f>
        <v>12</v>
      </c>
      <c r="E182" s="6">
        <f t="shared" si="26"/>
        <v>-0.80645161290322576</v>
      </c>
      <c r="H182" s="13"/>
    </row>
    <row r="183" spans="2:8" ht="15" thickBot="1" x14ac:dyDescent="0.25">
      <c r="B183" s="4" t="s">
        <v>47</v>
      </c>
      <c r="C183" s="5">
        <f>[1]AP_Recursos_TSJ!$C$18</f>
        <v>57</v>
      </c>
      <c r="D183" s="5">
        <f>[1]AP_Recursos_TSJ!$G$18</f>
        <v>12</v>
      </c>
      <c r="E183" s="6">
        <f t="shared" si="26"/>
        <v>-0.78947368421052633</v>
      </c>
      <c r="H183" s="13"/>
    </row>
    <row r="184" spans="2:8" ht="15" thickBot="1" x14ac:dyDescent="0.25">
      <c r="B184" s="4" t="s">
        <v>70</v>
      </c>
      <c r="C184" s="5">
        <f>[1]AP_Recursos_TSJ!$D$18</f>
        <v>0</v>
      </c>
      <c r="D184" s="5">
        <f>[1]AP_Recursos_TSJ!$H$18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[1]AP_Recursos_TSJ!$E$18</f>
        <v>5</v>
      </c>
      <c r="D185" s="5">
        <f>[1]AP_Recursos_TSJ!$I$18</f>
        <v>0</v>
      </c>
      <c r="E185" s="6">
        <f t="shared" si="26"/>
        <v>-1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[1]Menores_Sentencia_TSJ!$B$18</f>
        <v>6</v>
      </c>
      <c r="D197" s="5">
        <f>[1]Menores_Sentencia_TSJ!$F$18</f>
        <v>1</v>
      </c>
      <c r="E197" s="6">
        <f t="shared" ref="E197:E200" si="27">IF(C197=0,"-",(D197-C197)/C197)</f>
        <v>-0.83333333333333337</v>
      </c>
    </row>
    <row r="198" spans="2:5" ht="15" thickBot="1" x14ac:dyDescent="0.25">
      <c r="B198" s="4" t="s">
        <v>83</v>
      </c>
      <c r="C198" s="5">
        <f>[1]Menores_Sentencia_TSJ!$C$18</f>
        <v>0</v>
      </c>
      <c r="D198" s="5">
        <f>[1]Menores_Sentencia_TSJ!$G$18</f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[1]Menores_Sentencia_TSJ!$D$18</f>
        <v>6</v>
      </c>
      <c r="D199" s="5">
        <f>[1]Menores_Sentencia_TSJ!$H$18</f>
        <v>1</v>
      </c>
      <c r="E199" s="6">
        <f t="shared" si="27"/>
        <v>-0.83333333333333337</v>
      </c>
    </row>
    <row r="200" spans="2:5" ht="15" thickBot="1" x14ac:dyDescent="0.25">
      <c r="B200" s="4" t="s">
        <v>85</v>
      </c>
      <c r="C200" s="5">
        <f>[1]Menores_Sentencia_TSJ!$E$18</f>
        <v>6</v>
      </c>
      <c r="D200" s="5">
        <f>[1]Menores_Sentencia_TSJ!$I$18</f>
        <v>1</v>
      </c>
      <c r="E200" s="6">
        <f t="shared" si="27"/>
        <v>-0.83333333333333337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[1]Menores_Enjuiciados_TSJ!$B$18</f>
        <v>6</v>
      </c>
      <c r="D208" s="5">
        <f>[1]Menores_Enjuiciados_TSJ!$H$18</f>
        <v>1</v>
      </c>
      <c r="E208" s="6">
        <f t="shared" si="28"/>
        <v>-0.83333333333333337</v>
      </c>
    </row>
    <row r="209" spans="2:5" ht="20.100000000000001" customHeight="1" thickBot="1" x14ac:dyDescent="0.25">
      <c r="B209" s="17" t="s">
        <v>86</v>
      </c>
      <c r="C209" s="5">
        <f>[1]Menores_Enjuiciados_TSJ!$C$18</f>
        <v>3</v>
      </c>
      <c r="D209" s="5">
        <f>[1]Menores_Enjuiciados_TSJ!$I$18</f>
        <v>1</v>
      </c>
      <c r="E209" s="6">
        <f t="shared" si="28"/>
        <v>-0.66666666666666663</v>
      </c>
    </row>
    <row r="210" spans="2:5" ht="20.100000000000001" customHeight="1" thickBot="1" x14ac:dyDescent="0.25">
      <c r="B210" s="17" t="s">
        <v>87</v>
      </c>
      <c r="C210" s="5">
        <f>[1]Menores_Enjuiciados_TSJ!$D$18</f>
        <v>3</v>
      </c>
      <c r="D210" s="5">
        <f>[1]Menores_Enjuiciados_TSJ!$J$18</f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[1]Menores_Enjuiciados_TSJ!$E$18</f>
        <v>0</v>
      </c>
      <c r="D212" s="5">
        <f>[1]Menores_Enjuiciados_TSJ!$K$18</f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[1]Menores_Enjuiciados_TSJ!$F$18</f>
        <v>0</v>
      </c>
      <c r="D213" s="5">
        <f>[1]Menores_Enjuiciados_TSJ!$L$18</f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[1]Menores_Enjuiciados_TSJ!$G$18</f>
        <v>0</v>
      </c>
      <c r="D214" s="5">
        <f>[1]Menores_Enjuiciados_TSJ!$M$18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[1]Menores_Asuntos_TSJ!$B$18</f>
        <v>10</v>
      </c>
      <c r="D221" s="5">
        <f>[1]Menores_Asuntos_TSJ!$E$18</f>
        <v>2</v>
      </c>
      <c r="E221" s="6">
        <f t="shared" ref="E221:E223" si="30">IF(C221=0,"-",(D221-C221)/C221)</f>
        <v>-0.8</v>
      </c>
    </row>
    <row r="222" spans="2:5" ht="15" thickBot="1" x14ac:dyDescent="0.25">
      <c r="B222" s="16" t="s">
        <v>92</v>
      </c>
      <c r="C222" s="5">
        <f>[1]Menores_Asuntos_TSJ!$C$18</f>
        <v>9</v>
      </c>
      <c r="D222" s="5">
        <f>[1]Menores_Asuntos_TSJ!$F$18</f>
        <v>2</v>
      </c>
      <c r="E222" s="6">
        <f t="shared" si="30"/>
        <v>-0.77777777777777779</v>
      </c>
    </row>
    <row r="223" spans="2:5" ht="15" thickBot="1" x14ac:dyDescent="0.25">
      <c r="B223" s="16" t="s">
        <v>93</v>
      </c>
      <c r="C223" s="5">
        <f>[1]Menores_Asuntos_TSJ!$D$18</f>
        <v>16</v>
      </c>
      <c r="D223" s="5">
        <f>[1]Menores_Asuntos_TSJ!$G$18</f>
        <v>16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TSJ'!$B$19</f>
        <v>5931</v>
      </c>
      <c r="D14" s="5">
        <f>'[1]VG_Denuncias TSJ'!$V$19</f>
        <v>5355</v>
      </c>
      <c r="E14" s="6">
        <f>IF(C14&gt;0,(D14-C14)/C14)</f>
        <v>-9.7116843702579669E-2</v>
      </c>
    </row>
    <row r="15" spans="1:5" ht="20.100000000000001" customHeight="1" thickBot="1" x14ac:dyDescent="0.25">
      <c r="B15" s="4" t="s">
        <v>17</v>
      </c>
      <c r="C15" s="5">
        <f>'[1]VG_Denuncias TSJ'!$C$19</f>
        <v>5713</v>
      </c>
      <c r="D15" s="5">
        <f>'[1]VG_Denuncias TSJ'!$W$19</f>
        <v>5262</v>
      </c>
      <c r="E15" s="6">
        <f t="shared" ref="E15:E25" si="0">IF(C15&gt;0,(D15-C15)/C15)</f>
        <v>-7.8942762121477328E-2</v>
      </c>
    </row>
    <row r="16" spans="1:5" ht="20.100000000000001" customHeight="1" thickBot="1" x14ac:dyDescent="0.25">
      <c r="B16" s="4" t="s">
        <v>18</v>
      </c>
      <c r="C16" s="5">
        <f>'[1]VG_Denuncias TSJ'!$D$19</f>
        <v>3721</v>
      </c>
      <c r="D16" s="5">
        <f>'[1]VG_Denuncias TSJ'!$X$19</f>
        <v>3310</v>
      </c>
      <c r="E16" s="6">
        <f t="shared" si="0"/>
        <v>-0.11045417898414404</v>
      </c>
    </row>
    <row r="17" spans="2:5" ht="20.100000000000001" customHeight="1" thickBot="1" x14ac:dyDescent="0.25">
      <c r="B17" s="4" t="s">
        <v>19</v>
      </c>
      <c r="C17" s="5">
        <f>'[1]VG_Denuncias TSJ'!$E$19</f>
        <v>1992</v>
      </c>
      <c r="D17" s="5">
        <f>'[1]VG_Denuncias TSJ'!$Y$19</f>
        <v>1952</v>
      </c>
      <c r="E17" s="6">
        <f t="shared" si="0"/>
        <v>-2.0080321285140562E-2</v>
      </c>
    </row>
    <row r="18" spans="2:5" ht="20.100000000000001" customHeight="1" thickBot="1" x14ac:dyDescent="0.25">
      <c r="B18" s="4" t="s">
        <v>100</v>
      </c>
      <c r="C18" s="5">
        <f>'[1]VG_Denuncias TSJ'!$M$19</f>
        <v>0</v>
      </c>
      <c r="D18" s="5">
        <f>'[1]VG_Denuncias TSJ'!$AG$19</f>
        <v>14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TSJ'!$N$19</f>
        <v>0</v>
      </c>
      <c r="D19" s="5">
        <f>'[1]VG_Denuncias TSJ'!$AH$19</f>
        <v>5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0.34867845265184666</v>
      </c>
      <c r="D20" s="6">
        <f>D17/D15</f>
        <v>0.37096161155454199</v>
      </c>
      <c r="E20" s="6">
        <f t="shared" si="0"/>
        <v>6.3907473298744188E-2</v>
      </c>
    </row>
    <row r="21" spans="2:5" ht="30" customHeight="1" thickBot="1" x14ac:dyDescent="0.25">
      <c r="B21" s="4" t="s">
        <v>23</v>
      </c>
      <c r="C21" s="5">
        <f>'[1]VG_Denuncias TSJ'!$O$19</f>
        <v>706</v>
      </c>
      <c r="D21" s="5">
        <f>'[1]VG_Denuncias TSJ'!$AI$19</f>
        <v>395</v>
      </c>
      <c r="E21" s="6">
        <f t="shared" si="0"/>
        <v>-0.44050991501416431</v>
      </c>
    </row>
    <row r="22" spans="2:5" ht="20.100000000000001" customHeight="1" thickBot="1" x14ac:dyDescent="0.25">
      <c r="B22" s="4" t="s">
        <v>24</v>
      </c>
      <c r="C22" s="5">
        <f>'[1]VG_Denuncias TSJ'!$P$19</f>
        <v>388</v>
      </c>
      <c r="D22" s="5">
        <f>'[1]VG_Denuncias TSJ'!$AJ$19</f>
        <v>234</v>
      </c>
      <c r="E22" s="6">
        <f t="shared" si="0"/>
        <v>-0.39690721649484534</v>
      </c>
    </row>
    <row r="23" spans="2:5" ht="20.100000000000001" customHeight="1" thickBot="1" x14ac:dyDescent="0.25">
      <c r="B23" s="4" t="s">
        <v>25</v>
      </c>
      <c r="C23" s="5">
        <f>'[1]VG_Denuncias TSJ'!$Q$19</f>
        <v>318</v>
      </c>
      <c r="D23" s="5">
        <f>'[1]VG_Denuncias TSJ'!$AK$19</f>
        <v>161</v>
      </c>
      <c r="E23" s="6">
        <f t="shared" si="0"/>
        <v>-0.49371069182389937</v>
      </c>
    </row>
    <row r="24" spans="2:5" ht="20.100000000000001" customHeight="1" thickBot="1" x14ac:dyDescent="0.25">
      <c r="B24" s="4" t="s">
        <v>21</v>
      </c>
      <c r="C24" s="6">
        <f>C23/C21</f>
        <v>0.45042492917847027</v>
      </c>
      <c r="D24" s="6">
        <f t="shared" ref="D24" si="1">D23/D21</f>
        <v>0.40759493670886077</v>
      </c>
      <c r="E24" s="6">
        <f t="shared" si="0"/>
        <v>-9.5087970702969524E-2</v>
      </c>
    </row>
    <row r="25" spans="2:5" ht="20.100000000000001" customHeight="1" thickBot="1" x14ac:dyDescent="0.25">
      <c r="B25" s="7" t="s">
        <v>26</v>
      </c>
      <c r="C25" s="6">
        <f>'[1]VG_Denuncias TSJ'!$U$19</f>
        <v>0.50348020890066292</v>
      </c>
      <c r="D25" s="6">
        <f>'[1]VG_Denuncias TSJ'!$AR$19</f>
        <v>0.46115339178232023</v>
      </c>
      <c r="E25" s="6">
        <f t="shared" si="0"/>
        <v>-8.4068482474737763E-2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[1]VG_Ordenes_TSJ!$B$19</f>
        <v>834</v>
      </c>
      <c r="D34" s="5">
        <f>[1]VG_Ordenes_TSJ!$G$19</f>
        <v>560</v>
      </c>
      <c r="E34" s="6">
        <f>IF(C34&gt;0,(D34-C34)/C34,"-")</f>
        <v>-0.32853717026378898</v>
      </c>
    </row>
    <row r="35" spans="2:5" ht="20.100000000000001" customHeight="1" thickBot="1" x14ac:dyDescent="0.25">
      <c r="B35" s="4" t="s">
        <v>29</v>
      </c>
      <c r="C35" s="5">
        <f>[1]VG_Ordenes_TSJ!$C$19</f>
        <v>42</v>
      </c>
      <c r="D35" s="5">
        <f>[1]VG_Ordenes_TSJ!$H$19</f>
        <v>10</v>
      </c>
      <c r="E35" s="6">
        <f t="shared" ref="E35:E37" si="2">IF(C35&gt;0,(D35-C35)/C35,"-")</f>
        <v>-0.76190476190476186</v>
      </c>
    </row>
    <row r="36" spans="2:5" ht="20.100000000000001" customHeight="1" thickBot="1" x14ac:dyDescent="0.25">
      <c r="B36" s="4" t="s">
        <v>28</v>
      </c>
      <c r="C36" s="5">
        <f>[1]VG_Ordenes_TSJ!$D$19</f>
        <v>528</v>
      </c>
      <c r="D36" s="5">
        <f>[1]VG_Ordenes_TSJ!$I$19</f>
        <v>316</v>
      </c>
      <c r="E36" s="6">
        <f t="shared" si="2"/>
        <v>-0.40151515151515149</v>
      </c>
    </row>
    <row r="37" spans="2:5" ht="20.100000000000001" customHeight="1" thickBot="1" x14ac:dyDescent="0.25">
      <c r="B37" s="4" t="s">
        <v>30</v>
      </c>
      <c r="C37" s="5">
        <f>[1]VG_Ordenes_TSJ!$E$19</f>
        <v>264</v>
      </c>
      <c r="D37" s="5">
        <f>[1]VG_Ordenes_TSJ!$J$19</f>
        <v>234</v>
      </c>
      <c r="E37" s="6">
        <f t="shared" si="2"/>
        <v>-0.11363636363636363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[1]VG_Terminacion_TSJ!$C$19</f>
        <v>1008</v>
      </c>
      <c r="D44" s="5">
        <f>[1]VG_Terminacion_TSJ!$L$19</f>
        <v>873</v>
      </c>
      <c r="E44" s="6">
        <f>IF(C44&gt;0,(D44-C44)/C44,"-")</f>
        <v>-0.13392857142857142</v>
      </c>
    </row>
    <row r="45" spans="2:5" ht="20.100000000000001" customHeight="1" thickBot="1" x14ac:dyDescent="0.25">
      <c r="B45" s="4" t="s">
        <v>34</v>
      </c>
      <c r="C45" s="5">
        <f>[1]VG_Terminacion_TSJ!$B$19</f>
        <v>66</v>
      </c>
      <c r="D45" s="5">
        <f>[1]VG_Terminacion_TSJ!$K$19</f>
        <v>53</v>
      </c>
      <c r="E45" s="6">
        <f t="shared" ref="E45:E51" si="3">IF(C45&gt;0,(D45-C45)/C45,"-")</f>
        <v>-0.19696969696969696</v>
      </c>
    </row>
    <row r="46" spans="2:5" ht="20.100000000000001" customHeight="1" thickBot="1" x14ac:dyDescent="0.25">
      <c r="B46" s="4" t="s">
        <v>31</v>
      </c>
      <c r="C46" s="5">
        <f>[1]VG_Terminacion_TSJ!$D$19</f>
        <v>69</v>
      </c>
      <c r="D46" s="5">
        <f>[1]VG_Terminacion_TSJ!$M$19</f>
        <v>44</v>
      </c>
      <c r="E46" s="6">
        <f t="shared" si="3"/>
        <v>-0.36231884057971014</v>
      </c>
    </row>
    <row r="47" spans="2:5" ht="20.100000000000001" customHeight="1" thickBot="1" x14ac:dyDescent="0.25">
      <c r="B47" s="4" t="s">
        <v>32</v>
      </c>
      <c r="C47" s="5">
        <f>[1]VG_Terminacion_TSJ!$E$19</f>
        <v>1937</v>
      </c>
      <c r="D47" s="5">
        <f>[1]VG_Terminacion_TSJ!$N$19</f>
        <v>1682</v>
      </c>
      <c r="E47" s="6">
        <f t="shared" si="3"/>
        <v>-0.13164687661331956</v>
      </c>
    </row>
    <row r="48" spans="2:5" ht="20.100000000000001" customHeight="1" thickBot="1" x14ac:dyDescent="0.25">
      <c r="B48" s="4" t="s">
        <v>35</v>
      </c>
      <c r="C48" s="5">
        <f>[1]VG_Terminacion_TSJ!$F$19</f>
        <v>1146</v>
      </c>
      <c r="D48" s="5">
        <f>[1]VG_Terminacion_TSJ!$O$19</f>
        <v>1110</v>
      </c>
      <c r="E48" s="6">
        <f t="shared" si="3"/>
        <v>-3.1413612565445025E-2</v>
      </c>
    </row>
    <row r="49" spans="2:5" ht="20.100000000000001" customHeight="1" thickBot="1" x14ac:dyDescent="0.25">
      <c r="B49" s="4" t="s">
        <v>67</v>
      </c>
      <c r="C49" s="5">
        <f>[1]VG_Terminacion_TSJ!$G$19</f>
        <v>619</v>
      </c>
      <c r="D49" s="5">
        <f>[1]VG_Terminacion_TSJ!$P$19</f>
        <v>853</v>
      </c>
      <c r="E49" s="6">
        <f t="shared" si="3"/>
        <v>0.37802907915993539</v>
      </c>
    </row>
    <row r="50" spans="2:5" ht="20.100000000000001" customHeight="1" collapsed="1" thickBot="1" x14ac:dyDescent="0.25">
      <c r="B50" s="4" t="s">
        <v>36</v>
      </c>
      <c r="C50" s="6">
        <f>C44/(C44+C45)</f>
        <v>0.93854748603351956</v>
      </c>
      <c r="D50" s="6">
        <f>D44/(D44+D45)</f>
        <v>0.94276457883369336</v>
      </c>
      <c r="E50" s="6">
        <f t="shared" si="3"/>
        <v>4.4932119716137447E-3</v>
      </c>
    </row>
    <row r="51" spans="2:5" ht="20.100000000000001" customHeight="1" thickBot="1" x14ac:dyDescent="0.25">
      <c r="B51" s="4" t="s">
        <v>37</v>
      </c>
      <c r="C51" s="6">
        <f>C47/(C46+C47)</f>
        <v>0.9656031904287139</v>
      </c>
      <c r="D51" s="6">
        <f t="shared" ref="D51" si="4">D47/(D46+D47)</f>
        <v>0.97450753186558514</v>
      </c>
      <c r="E51" s="6">
        <f t="shared" si="3"/>
        <v>9.2215327425729035E-3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[1]VG_Enjuiciados_TSJ!$B$19</f>
        <v>1094</v>
      </c>
      <c r="D58" s="5">
        <f>[1]VG_Enjuiciados_TSJ!$G$19</f>
        <v>943</v>
      </c>
      <c r="E58" s="6">
        <f>IF(C58&gt;0,(D58-C58)/C58,"-")</f>
        <v>-0.13802559414990859</v>
      </c>
    </row>
    <row r="59" spans="2:5" ht="20.100000000000001" customHeight="1" thickBot="1" x14ac:dyDescent="0.25">
      <c r="B59" s="4" t="s">
        <v>41</v>
      </c>
      <c r="C59" s="5">
        <f>[1]VG_Enjuiciados_TSJ!$C$19</f>
        <v>640</v>
      </c>
      <c r="D59" s="5">
        <f>[1]VG_Enjuiciados_TSJ!$H$19</f>
        <v>544</v>
      </c>
      <c r="E59" s="6">
        <f t="shared" ref="E59:E63" si="5">IF(C59&gt;0,(D59-C59)/C59,"-")</f>
        <v>-0.15</v>
      </c>
    </row>
    <row r="60" spans="2:5" ht="20.100000000000001" customHeight="1" thickBot="1" x14ac:dyDescent="0.25">
      <c r="B60" s="4" t="s">
        <v>42</v>
      </c>
      <c r="C60" s="5">
        <f>[1]VG_Enjuiciados_TSJ!$D$19</f>
        <v>384</v>
      </c>
      <c r="D60" s="5">
        <f>[1]VG_Enjuiciados_TSJ!$I$19</f>
        <v>340</v>
      </c>
      <c r="E60" s="6">
        <f t="shared" si="5"/>
        <v>-0.11458333333333333</v>
      </c>
    </row>
    <row r="61" spans="2:5" ht="20.100000000000001" customHeight="1" collapsed="1" thickBot="1" x14ac:dyDescent="0.25">
      <c r="B61" s="4" t="s">
        <v>98</v>
      </c>
      <c r="C61" s="6">
        <f>(C59+C60)/C58</f>
        <v>0.93601462522851919</v>
      </c>
      <c r="D61" s="6">
        <f>(D59+D60)/D58</f>
        <v>0.93743372216330856</v>
      </c>
      <c r="E61" s="6">
        <f t="shared" si="5"/>
        <v>1.5161055143159824E-3</v>
      </c>
    </row>
    <row r="62" spans="2:5" ht="20.100000000000001" customHeight="1" thickBot="1" x14ac:dyDescent="0.25">
      <c r="B62" s="4" t="s">
        <v>39</v>
      </c>
      <c r="C62" s="6">
        <f>C59/(C59+[1]VG_Enjuiciados_TSJ!$E$19)</f>
        <v>0.93023255813953487</v>
      </c>
      <c r="D62" s="6">
        <f>D59/(D59+[1]VG_Enjuiciados_TSJ!$J$19)</f>
        <v>0.92047377326565138</v>
      </c>
      <c r="E62" s="6">
        <f t="shared" si="5"/>
        <v>-1.0490693739424748E-2</v>
      </c>
    </row>
    <row r="63" spans="2:5" ht="20.100000000000001" customHeight="1" thickBot="1" x14ac:dyDescent="0.25">
      <c r="B63" s="4" t="s">
        <v>40</v>
      </c>
      <c r="C63" s="6">
        <f>C60/(C60+[1]VG_Enjuiciados_TSJ!$F$19)</f>
        <v>0.94581280788177335</v>
      </c>
      <c r="D63" s="6">
        <f>D60/(D60+[1]VG_Enjuiciados_TSJ!$K$19)</f>
        <v>0.96590909090909094</v>
      </c>
      <c r="E63" s="6">
        <f t="shared" si="5"/>
        <v>2.1247632575757656E-2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[1]VG_Movimiento_TSJ!$B$20</f>
        <v>7293</v>
      </c>
      <c r="D70" s="5">
        <f>[1]VG_Movimiento_TSJ!$Z$20</f>
        <v>6090</v>
      </c>
      <c r="E70" s="6">
        <f>IF(C70&gt;0,(D70-C70)/C70,"-")</f>
        <v>-0.16495269436445906</v>
      </c>
    </row>
    <row r="71" spans="2:10" ht="20.100000000000001" customHeight="1" thickBot="1" x14ac:dyDescent="0.25">
      <c r="B71" s="4" t="s">
        <v>45</v>
      </c>
      <c r="C71" s="5">
        <f>[1]VG_Movimiento_TSJ!$E$20</f>
        <v>2750</v>
      </c>
      <c r="D71" s="5">
        <f>[1]VG_Movimiento_TSJ!$AC$20</f>
        <v>1946</v>
      </c>
      <c r="E71" s="6">
        <f t="shared" ref="E71:E77" si="6">IF(C71&gt;0,(D71-C71)/C71,"-")</f>
        <v>-0.29236363636363638</v>
      </c>
    </row>
    <row r="72" spans="2:10" ht="20.100000000000001" customHeight="1" thickBot="1" x14ac:dyDescent="0.25">
      <c r="B72" s="4" t="s">
        <v>43</v>
      </c>
      <c r="C72" s="5">
        <f>[1]VG_Movimiento_TSJ!$H$20</f>
        <v>13</v>
      </c>
      <c r="D72" s="5">
        <f>[1]VG_Movimiento_TSJ!$AF$20</f>
        <v>19</v>
      </c>
      <c r="E72" s="6">
        <f t="shared" si="6"/>
        <v>0.46153846153846156</v>
      </c>
    </row>
    <row r="73" spans="2:10" ht="20.100000000000001" customHeight="1" thickBot="1" x14ac:dyDescent="0.25">
      <c r="B73" s="4" t="s">
        <v>46</v>
      </c>
      <c r="C73" s="5">
        <f>[1]VG_Movimiento_TSJ!$K$20</f>
        <v>2945</v>
      </c>
      <c r="D73" s="5">
        <f>[1]VG_Movimiento_TSJ!$AI$20</f>
        <v>2741</v>
      </c>
      <c r="E73" s="6">
        <f t="shared" si="6"/>
        <v>-6.9269949066213921E-2</v>
      </c>
    </row>
    <row r="74" spans="2:10" ht="20.100000000000001" customHeight="1" thickBot="1" x14ac:dyDescent="0.25">
      <c r="B74" s="4" t="s">
        <v>47</v>
      </c>
      <c r="C74" s="5">
        <f>[1]VG_Movimiento_TSJ!$N$20</f>
        <v>1338</v>
      </c>
      <c r="D74" s="5">
        <f>[1]VG_Movimiento_TSJ!$AL$20</f>
        <v>1184</v>
      </c>
      <c r="E74" s="6">
        <f t="shared" si="6"/>
        <v>-0.11509715994020926</v>
      </c>
    </row>
    <row r="75" spans="2:10" ht="20.100000000000001" customHeight="1" thickBot="1" x14ac:dyDescent="0.25">
      <c r="B75" s="4" t="s">
        <v>48</v>
      </c>
      <c r="C75" s="5">
        <f>[1]VG_Movimiento_TSJ!$Q$20</f>
        <v>245</v>
      </c>
      <c r="D75" s="5">
        <f>[1]VG_Movimiento_TSJ!$AO$20</f>
        <v>198</v>
      </c>
      <c r="E75" s="6">
        <f t="shared" si="6"/>
        <v>-0.19183673469387755</v>
      </c>
    </row>
    <row r="76" spans="2:10" ht="20.100000000000001" customHeight="1" thickBot="1" x14ac:dyDescent="0.25">
      <c r="B76" s="4" t="s">
        <v>49</v>
      </c>
      <c r="C76" s="5">
        <f>[1]VG_Movimiento_TSJ!$T$20</f>
        <v>0</v>
      </c>
      <c r="D76" s="5">
        <f>[1]VG_Movimiento_TSJ!$AR$20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[1]VG_Movimiento_TSJ!$W$20</f>
        <v>2</v>
      </c>
      <c r="D77" s="5">
        <f>[1]VG_Movimiento_TSJ!$AU$20</f>
        <v>2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[1]Penal_Terminacion_TSJ!$B$19</f>
        <v>496</v>
      </c>
      <c r="D90" s="5">
        <f>[1]Penal_Terminacion_TSJ!$E$19</f>
        <v>377</v>
      </c>
      <c r="E90" s="6">
        <f>IF(C90&gt;0,(D90-C90)/C90,"-")</f>
        <v>-0.23991935483870969</v>
      </c>
    </row>
    <row r="91" spans="2:5" ht="29.25" thickBot="1" x14ac:dyDescent="0.25">
      <c r="B91" s="4" t="s">
        <v>52</v>
      </c>
      <c r="C91" s="5">
        <f>[1]Penal_Terminacion_TSJ!$C$19</f>
        <v>337</v>
      </c>
      <c r="D91" s="5">
        <f>[1]Penal_Terminacion_TSJ!$F$19</f>
        <v>218</v>
      </c>
      <c r="E91" s="6">
        <f t="shared" ref="E91:E93" si="7">IF(C91&gt;0,(D91-C91)/C91,"-")</f>
        <v>-0.35311572700296734</v>
      </c>
    </row>
    <row r="92" spans="2:5" ht="29.25" customHeight="1" thickBot="1" x14ac:dyDescent="0.25">
      <c r="B92" s="4" t="s">
        <v>53</v>
      </c>
      <c r="C92" s="5">
        <f>[1]Penal_Terminacion_TSJ!$D$19</f>
        <v>319</v>
      </c>
      <c r="D92" s="5">
        <f>[1]Penal_Terminacion_TSJ!$G$19</f>
        <v>277</v>
      </c>
      <c r="E92" s="6">
        <f t="shared" si="7"/>
        <v>-0.13166144200626959</v>
      </c>
    </row>
    <row r="93" spans="2:5" ht="29.25" customHeight="1" thickBot="1" x14ac:dyDescent="0.25">
      <c r="B93" s="4" t="s">
        <v>54</v>
      </c>
      <c r="C93" s="6">
        <f>(C90+C91)/(C90+C91+C92)</f>
        <v>0.72309027777777779</v>
      </c>
      <c r="D93" s="6">
        <f>(D90+D91)/(D90+D91+D92)</f>
        <v>0.68233944954128445</v>
      </c>
      <c r="E93" s="6">
        <f t="shared" si="7"/>
        <v>-5.6356487549148057E-2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[1]Penal_Enjuiciados_TSJ!$B$19</f>
        <v>1176</v>
      </c>
      <c r="D100" s="5">
        <f>[1]Penal_Enjuiciados_TSJ!$G$19</f>
        <v>894</v>
      </c>
      <c r="E100" s="6">
        <f>IF(C100&gt;0,(D100-C100)/C100,"-")</f>
        <v>-0.23979591836734693</v>
      </c>
    </row>
    <row r="101" spans="2:5" ht="20.100000000000001" customHeight="1" thickBot="1" x14ac:dyDescent="0.25">
      <c r="B101" s="4" t="s">
        <v>41</v>
      </c>
      <c r="C101" s="5">
        <f>[1]Penal_Enjuiciados_TSJ!$C$19</f>
        <v>504</v>
      </c>
      <c r="D101" s="5">
        <f>[1]Penal_Enjuiciados_TSJ!$H$19</f>
        <v>364</v>
      </c>
      <c r="E101" s="6">
        <f t="shared" ref="E101:E105" si="8">IF(C101&gt;0,(D101-C101)/C101,"-")</f>
        <v>-0.27777777777777779</v>
      </c>
    </row>
    <row r="102" spans="2:5" ht="20.100000000000001" customHeight="1" thickBot="1" x14ac:dyDescent="0.25">
      <c r="B102" s="4" t="s">
        <v>42</v>
      </c>
      <c r="C102" s="5">
        <f>[1]Penal_Enjuiciados_TSJ!$D$19</f>
        <v>340</v>
      </c>
      <c r="D102" s="5">
        <f>[1]Penal_Enjuiciados_TSJ!$I$19</f>
        <v>234</v>
      </c>
      <c r="E102" s="6">
        <f t="shared" si="8"/>
        <v>-0.31176470588235294</v>
      </c>
    </row>
    <row r="103" spans="2:5" ht="20.100000000000001" customHeight="1" thickBot="1" x14ac:dyDescent="0.25">
      <c r="B103" s="4" t="s">
        <v>98</v>
      </c>
      <c r="C103" s="6">
        <f>(C101+C102)/C100</f>
        <v>0.71768707482993199</v>
      </c>
      <c r="D103" s="6">
        <f>(D101+D102)/D100</f>
        <v>0.66890380313199105</v>
      </c>
      <c r="E103" s="6">
        <f t="shared" si="8"/>
        <v>-6.7972899901396391E-2</v>
      </c>
    </row>
    <row r="104" spans="2:5" ht="20.100000000000001" customHeight="1" thickBot="1" x14ac:dyDescent="0.25">
      <c r="B104" s="4" t="s">
        <v>39</v>
      </c>
      <c r="C104" s="6">
        <f>C101/([1]Penal_Enjuiciados_TSJ!$C$19+[1]Penal_Enjuiciados_TSJ!$E$19)</f>
        <v>0.71186440677966101</v>
      </c>
      <c r="D104" s="6">
        <f>D101/([1]Penal_Enjuiciados_TSJ!$H$19+[1]Penal_Enjuiciados_TSJ!$J$19)</f>
        <v>0.67910447761194026</v>
      </c>
      <c r="E104" s="6">
        <f t="shared" si="8"/>
        <v>-4.6019900497512478E-2</v>
      </c>
    </row>
    <row r="105" spans="2:5" ht="20.100000000000001" customHeight="1" thickBot="1" x14ac:dyDescent="0.25">
      <c r="B105" s="4" t="s">
        <v>40</v>
      </c>
      <c r="C105" s="6">
        <f>C102/([1]Penal_Enjuiciados_TSJ!$D$19+[1]Penal_Enjuiciados_TSJ!$F$19)</f>
        <v>0.72649572649572647</v>
      </c>
      <c r="D105" s="6">
        <f>D102/([1]Penal_Enjuiciados_TSJ!$I$19+[1]Penal_Enjuiciados_TSJ!$K$19)</f>
        <v>0.65363128491620115</v>
      </c>
      <c r="E105" s="6">
        <f t="shared" si="8"/>
        <v>-0.10029576076240544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[1]Penal_Movimientos_TSJ!$B$19</f>
        <v>1190</v>
      </c>
      <c r="D112" s="5">
        <f>[1]Penal_Movimientos_TSJ!$E$19</f>
        <v>1041</v>
      </c>
      <c r="E112" s="6">
        <f>IF(C112&gt;0,(D112-C112)/C112,"-")</f>
        <v>-0.12521008403361344</v>
      </c>
    </row>
    <row r="113" spans="2:14" ht="15" thickBot="1" x14ac:dyDescent="0.25">
      <c r="B113" s="4" t="s">
        <v>56</v>
      </c>
      <c r="C113" s="5">
        <f>[1]Penal_Movimientos_TSJ!$C$19</f>
        <v>803</v>
      </c>
      <c r="D113" s="5">
        <f>[1]Penal_Movimientos_TSJ!$F$19</f>
        <v>739</v>
      </c>
      <c r="E113" s="6">
        <f t="shared" ref="E113:E114" si="9">IF(C113&gt;0,(D113-C113)/C113,"-")</f>
        <v>-7.9701120797011207E-2</v>
      </c>
    </row>
    <row r="114" spans="2:14" ht="15" thickBot="1" x14ac:dyDescent="0.25">
      <c r="B114" s="4" t="s">
        <v>57</v>
      </c>
      <c r="C114" s="5">
        <f>[1]Penal_Movimientos_TSJ!$D$19</f>
        <v>387</v>
      </c>
      <c r="D114" s="5">
        <f>[1]Penal_Movimientos_TSJ!$G$19</f>
        <v>302</v>
      </c>
      <c r="E114" s="6">
        <f t="shared" si="9"/>
        <v>-0.21963824289405684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Instancia_TSJ'!$B$19</f>
        <v>17</v>
      </c>
      <c r="D128" s="10">
        <f>'[1]AP_Terminacion_1ª Instancia_TSJ'!$H$19</f>
        <v>2</v>
      </c>
      <c r="E128" s="10">
        <f>'[1]AP_Terminacion_1ª Instancia_TSJ'!$N$19</f>
        <v>0</v>
      </c>
      <c r="F128" s="10">
        <f>'[1]AP_Terminacion_1ª Instancia_TSJ'!$T$19</f>
        <v>19</v>
      </c>
      <c r="G128" s="10">
        <f>'[1]AP_Terminacion_1ª Instancia_TSJ'!$Z$19</f>
        <v>12</v>
      </c>
      <c r="H128" s="10">
        <f>'[1]AP_Terminacion_1ª Instancia_TSJ'!$AF$19</f>
        <v>1</v>
      </c>
      <c r="I128" s="10">
        <f>'[1]AP_Terminacion_1ª Instancia_TSJ'!$AL$19</f>
        <v>1</v>
      </c>
      <c r="J128" s="10">
        <f>'[1]AP_Terminacion_1ª Instancia_TSJ'!$AR$19</f>
        <v>14</v>
      </c>
      <c r="K128" s="6">
        <f>IF(C128=0,"-",(G128-C128)/C128)</f>
        <v>-0.29411764705882354</v>
      </c>
      <c r="L128" s="6">
        <f t="shared" ref="L128:N133" si="10">IF(D128=0,"-",(H128-D128)/D128)</f>
        <v>-0.5</v>
      </c>
      <c r="M128" s="6" t="str">
        <f t="shared" si="10"/>
        <v>-</v>
      </c>
      <c r="N128" s="6">
        <f t="shared" si="10"/>
        <v>-0.26315789473684209</v>
      </c>
    </row>
    <row r="129" spans="2:14" ht="15" thickBot="1" x14ac:dyDescent="0.25">
      <c r="B129" s="4" t="s">
        <v>64</v>
      </c>
      <c r="C129" s="10">
        <f>'[1]AP_Terminacion_1ª Instancia_TSJ'!$C$19</f>
        <v>3</v>
      </c>
      <c r="D129" s="10">
        <f>'[1]AP_Terminacion_1ª Instancia_TSJ'!$I$19</f>
        <v>0</v>
      </c>
      <c r="E129" s="10">
        <f>'[1]AP_Terminacion_1ª Instancia_TSJ'!$O$19</f>
        <v>0</v>
      </c>
      <c r="F129" s="10">
        <f>'[1]AP_Terminacion_1ª Instancia_TSJ'!$U$19</f>
        <v>3</v>
      </c>
      <c r="G129" s="10">
        <f>'[1]AP_Terminacion_1ª Instancia_TSJ'!$AA$19</f>
        <v>4</v>
      </c>
      <c r="H129" s="10">
        <f>'[1]AP_Terminacion_1ª Instancia_TSJ'!$AG$19</f>
        <v>0</v>
      </c>
      <c r="I129" s="10">
        <f>'[1]AP_Terminacion_1ª Instancia_TSJ'!$AM$19</f>
        <v>0</v>
      </c>
      <c r="J129" s="10">
        <f>'[1]AP_Terminacion_1ª Instancia_TSJ'!$AS$19</f>
        <v>4</v>
      </c>
      <c r="K129" s="6">
        <f t="shared" ref="K129:K133" si="11">IF(C129=0,"-",(G129-C129)/C129)</f>
        <v>0.33333333333333331</v>
      </c>
      <c r="L129" s="6" t="str">
        <f t="shared" si="10"/>
        <v>-</v>
      </c>
      <c r="M129" s="6" t="str">
        <f t="shared" si="10"/>
        <v>-</v>
      </c>
      <c r="N129" s="6">
        <f t="shared" si="10"/>
        <v>0.33333333333333331</v>
      </c>
    </row>
    <row r="130" spans="2:14" ht="15" thickBot="1" x14ac:dyDescent="0.25">
      <c r="B130" s="4" t="s">
        <v>65</v>
      </c>
      <c r="C130" s="10">
        <f>'[1]AP_Terminacion_1ª Instancia_TSJ'!$D$19</f>
        <v>0</v>
      </c>
      <c r="D130" s="10">
        <f>'[1]AP_Terminacion_1ª Instancia_TSJ'!$J$19</f>
        <v>0</v>
      </c>
      <c r="E130" s="10">
        <f>'[1]AP_Terminacion_1ª Instancia_TSJ'!$P$19</f>
        <v>0</v>
      </c>
      <c r="F130" s="10">
        <f>'[1]AP_Terminacion_1ª Instancia_TSJ'!$V$19</f>
        <v>0</v>
      </c>
      <c r="G130" s="10">
        <f>'[1]AP_Terminacion_1ª Instancia_TSJ'!$AB$19</f>
        <v>0</v>
      </c>
      <c r="H130" s="10">
        <f>'[1]AP_Terminacion_1ª Instancia_TSJ'!$AH$19</f>
        <v>0</v>
      </c>
      <c r="I130" s="10">
        <f>'[1]AP_Terminacion_1ª Instancia_TSJ'!$AN$19</f>
        <v>0</v>
      </c>
      <c r="J130" s="10">
        <f>'[1]AP_Terminacion_1ª Instancia_TSJ'!$AT$19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Instancia_TSJ'!$E$19</f>
        <v>0</v>
      </c>
      <c r="D131" s="10">
        <f>'[1]AP_Terminacion_1ª Instancia_TSJ'!$K$19</f>
        <v>0</v>
      </c>
      <c r="E131" s="10">
        <f>'[1]AP_Terminacion_1ª Instancia_TSJ'!$Q$19</f>
        <v>0</v>
      </c>
      <c r="F131" s="10">
        <f>'[1]AP_Terminacion_1ª Instancia_TSJ'!$W$19</f>
        <v>0</v>
      </c>
      <c r="G131" s="10">
        <f>'[1]AP_Terminacion_1ª Instancia_TSJ'!$AC$19</f>
        <v>2</v>
      </c>
      <c r="H131" s="10">
        <f>'[1]AP_Terminacion_1ª Instancia_TSJ'!$AI$19</f>
        <v>0</v>
      </c>
      <c r="I131" s="10">
        <f>'[1]AP_Terminacion_1ª Instancia_TSJ'!$AO$19</f>
        <v>0</v>
      </c>
      <c r="J131" s="10">
        <f>'[1]AP_Terminacion_1ª Instancia_TSJ'!$AU$19</f>
        <v>2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Instancia_TSJ'!$F$19</f>
        <v>2</v>
      </c>
      <c r="D132" s="10">
        <f>'[1]AP_Terminacion_1ª Instancia_TSJ'!$L$19</f>
        <v>1</v>
      </c>
      <c r="E132" s="10">
        <f>'[1]AP_Terminacion_1ª Instancia_TSJ'!$R$19</f>
        <v>0</v>
      </c>
      <c r="F132" s="10">
        <f>'[1]AP_Terminacion_1ª Instancia_TSJ'!$X$19</f>
        <v>3</v>
      </c>
      <c r="G132" s="10">
        <f>'[1]AP_Terminacion_1ª Instancia_TSJ'!$AD$19</f>
        <v>0</v>
      </c>
      <c r="H132" s="10">
        <f>'[1]AP_Terminacion_1ª Instancia_TSJ'!$AJ$19</f>
        <v>0</v>
      </c>
      <c r="I132" s="10">
        <f>'[1]AP_Terminacion_1ª Instancia_TSJ'!$AP$19</f>
        <v>0</v>
      </c>
      <c r="J132" s="10">
        <f>'[1]AP_Terminacion_1ª Instancia_TSJ'!$AV$19</f>
        <v>0</v>
      </c>
      <c r="K132" s="6">
        <f t="shared" si="11"/>
        <v>-1</v>
      </c>
      <c r="L132" s="6">
        <f t="shared" si="10"/>
        <v>-1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f>'[1]AP_Terminacion_1ª Instancia_TSJ'!$G$19</f>
        <v>22</v>
      </c>
      <c r="D133" s="10">
        <f>'[1]AP_Terminacion_1ª Instancia_TSJ'!$M$19</f>
        <v>3</v>
      </c>
      <c r="E133" s="10">
        <f>'[1]AP_Terminacion_1ª Instancia_TSJ'!$S$19</f>
        <v>0</v>
      </c>
      <c r="F133" s="10">
        <f>'[1]AP_Terminacion_1ª Instancia_TSJ'!$Y$19</f>
        <v>25</v>
      </c>
      <c r="G133" s="10">
        <f>'[1]AP_Terminacion_1ª Instancia_TSJ'!$AE$19</f>
        <v>18</v>
      </c>
      <c r="H133" s="10">
        <f>'[1]AP_Terminacion_1ª Instancia_TSJ'!$AK$19</f>
        <v>1</v>
      </c>
      <c r="I133" s="10">
        <f>'[1]AP_Terminacion_1ª Instancia_TSJ'!$AQ$19</f>
        <v>1</v>
      </c>
      <c r="J133" s="10">
        <f>'[1]AP_Terminacion_1ª Instancia_TSJ'!$AW$19</f>
        <v>20</v>
      </c>
      <c r="K133" s="6">
        <f t="shared" si="11"/>
        <v>-0.18181818181818182</v>
      </c>
      <c r="L133" s="6">
        <f t="shared" si="10"/>
        <v>-0.66666666666666663</v>
      </c>
      <c r="M133" s="6" t="str">
        <f t="shared" si="10"/>
        <v>-</v>
      </c>
      <c r="N133" s="6">
        <f t="shared" si="10"/>
        <v>-0.2</v>
      </c>
    </row>
    <row r="134" spans="2:14" ht="15" thickBot="1" x14ac:dyDescent="0.25">
      <c r="B134" s="4" t="s">
        <v>36</v>
      </c>
      <c r="C134" s="6">
        <f>IF(C128=0,"-",C128/(C128+C129))</f>
        <v>0.85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0.86363636363636365</v>
      </c>
      <c r="G134" s="6">
        <f t="shared" si="12"/>
        <v>0.75</v>
      </c>
      <c r="H134" s="6">
        <f t="shared" si="12"/>
        <v>1</v>
      </c>
      <c r="I134" s="6">
        <f t="shared" si="12"/>
        <v>1</v>
      </c>
      <c r="J134" s="6">
        <f t="shared" si="12"/>
        <v>0.77777777777777779</v>
      </c>
      <c r="K134" s="6">
        <f>IF(OR(C134="-",G134="-"),"-",(G134-C134)/C134)</f>
        <v>-0.11764705882352938</v>
      </c>
      <c r="L134" s="6">
        <f t="shared" ref="L134:N135" si="13">IF(OR(D134="-",H134="-"),"-",(H134-D134)/D134)</f>
        <v>0</v>
      </c>
      <c r="M134" s="6" t="str">
        <f t="shared" si="13"/>
        <v>-</v>
      </c>
      <c r="N134" s="6">
        <f t="shared" si="13"/>
        <v>-9.9415204678362568E-2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'[1]AP-Terminacion-Recursos_TSJ'!$B$19</f>
        <v>72</v>
      </c>
      <c r="D143" s="10">
        <f>'[1]AP-Terminacion-Recursos_TSJ'!$C$19</f>
        <v>0</v>
      </c>
      <c r="E143" s="10">
        <f>'[1]AP-Terminacion-Recursos_TSJ'!$D$19</f>
        <v>3</v>
      </c>
      <c r="F143" s="10">
        <f>'[1]AP-Terminacion-Recursos_TSJ'!$E$19</f>
        <v>75</v>
      </c>
      <c r="G143" s="10">
        <f>'[1]AP-Terminacion-Recursos_TSJ'!$Z$19</f>
        <v>29</v>
      </c>
      <c r="H143" s="10">
        <f>'[1]AP-Terminacion-Recursos_TSJ'!$AA$19</f>
        <v>0</v>
      </c>
      <c r="I143" s="10">
        <f>'[1]AP-Terminacion-Recursos_TSJ'!$AB$19</f>
        <v>3</v>
      </c>
      <c r="J143" s="10">
        <f>'[1]AP-Terminacion-Recursos_TSJ'!$AC$19</f>
        <v>32</v>
      </c>
      <c r="K143" s="6">
        <f>IF(C143=0,"-",(G143-C143)/C143)</f>
        <v>-0.59722222222222221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-0.57333333333333336</v>
      </c>
    </row>
    <row r="144" spans="2:14" ht="15" thickBot="1" x14ac:dyDescent="0.25">
      <c r="B144" s="4" t="s">
        <v>72</v>
      </c>
      <c r="C144" s="10">
        <f>'[1]AP-Terminacion-Recursos_TSJ'!$F$19</f>
        <v>4</v>
      </c>
      <c r="D144" s="10">
        <f>'[1]AP-Terminacion-Recursos_TSJ'!$G$19</f>
        <v>0</v>
      </c>
      <c r="E144" s="10">
        <f>'[1]AP-Terminacion-Recursos_TSJ'!$H$19</f>
        <v>0</v>
      </c>
      <c r="F144" s="10">
        <f>'[1]AP-Terminacion-Recursos_TSJ'!$I$19</f>
        <v>4</v>
      </c>
      <c r="G144" s="10">
        <f>'[1]AP-Terminacion-Recursos_TSJ'!$AD$19</f>
        <v>11</v>
      </c>
      <c r="H144" s="10">
        <f>'[1]AP-Terminacion-Recursos_TSJ'!$AE$19</f>
        <v>0</v>
      </c>
      <c r="I144" s="10">
        <f>'[1]AP-Terminacion-Recursos_TSJ'!$AF$19</f>
        <v>0</v>
      </c>
      <c r="J144" s="10">
        <f>'[1]AP-Terminacion-Recursos_TSJ'!$AG$19</f>
        <v>11</v>
      </c>
      <c r="K144" s="6">
        <f t="shared" ref="K144:K147" si="16">IF(C144=0,"-",(G144-C144)/C144)</f>
        <v>1.75</v>
      </c>
      <c r="L144" s="6" t="str">
        <f t="shared" si="15"/>
        <v>-</v>
      </c>
      <c r="M144" s="6" t="str">
        <f t="shared" si="15"/>
        <v>-</v>
      </c>
      <c r="N144" s="6">
        <f t="shared" si="15"/>
        <v>1.75</v>
      </c>
    </row>
    <row r="145" spans="2:14" ht="15" thickBot="1" x14ac:dyDescent="0.25">
      <c r="B145" s="4" t="s">
        <v>73</v>
      </c>
      <c r="C145" s="10">
        <f>'[1]AP-Terminacion-Recursos_TSJ'!$J$19</f>
        <v>148</v>
      </c>
      <c r="D145" s="10">
        <f>'[1]AP-Terminacion-Recursos_TSJ'!$K$19</f>
        <v>0</v>
      </c>
      <c r="E145" s="10">
        <f>'[1]AP-Terminacion-Recursos_TSJ'!$L$19</f>
        <v>11</v>
      </c>
      <c r="F145" s="10">
        <f>'[1]AP-Terminacion-Recursos_TSJ'!$M$19</f>
        <v>159</v>
      </c>
      <c r="G145" s="10">
        <f>'[1]AP-Terminacion-Recursos_TSJ'!$AH$19</f>
        <v>129</v>
      </c>
      <c r="H145" s="10">
        <f>'[1]AP-Terminacion-Recursos_TSJ'!$AI$19</f>
        <v>0</v>
      </c>
      <c r="I145" s="10">
        <f>'[1]AP-Terminacion-Recursos_TSJ'!$AJ$19</f>
        <v>4</v>
      </c>
      <c r="J145" s="10">
        <f>'[1]AP-Terminacion-Recursos_TSJ'!$AK$19</f>
        <v>133</v>
      </c>
      <c r="K145" s="6">
        <f t="shared" si="16"/>
        <v>-0.12837837837837837</v>
      </c>
      <c r="L145" s="6" t="str">
        <f t="shared" si="15"/>
        <v>-</v>
      </c>
      <c r="M145" s="6">
        <f t="shared" si="15"/>
        <v>-0.63636363636363635</v>
      </c>
      <c r="N145" s="6">
        <f t="shared" si="15"/>
        <v>-0.16352201257861634</v>
      </c>
    </row>
    <row r="146" spans="2:14" ht="15" thickBot="1" x14ac:dyDescent="0.25">
      <c r="B146" s="4" t="s">
        <v>74</v>
      </c>
      <c r="C146" s="10">
        <f>'[1]AP-Terminacion-Recursos_TSJ'!$N$19</f>
        <v>31</v>
      </c>
      <c r="D146" s="10">
        <f>'[1]AP-Terminacion-Recursos_TSJ'!$O$19</f>
        <v>0</v>
      </c>
      <c r="E146" s="10">
        <f>'[1]AP-Terminacion-Recursos_TSJ'!$P$19</f>
        <v>6</v>
      </c>
      <c r="F146" s="10">
        <f>'[1]AP-Terminacion-Recursos_TSJ'!$Q$19</f>
        <v>37</v>
      </c>
      <c r="G146" s="10">
        <f>'[1]AP-Terminacion-Recursos_TSJ'!$AL$19</f>
        <v>30</v>
      </c>
      <c r="H146" s="10">
        <f>'[1]AP-Terminacion-Recursos_TSJ'!$AM$19</f>
        <v>0</v>
      </c>
      <c r="I146" s="10">
        <f>'[1]AP-Terminacion-Recursos_TSJ'!$AN$19</f>
        <v>4</v>
      </c>
      <c r="J146" s="10">
        <f>'[1]AP-Terminacion-Recursos_TSJ'!$AO$19</f>
        <v>34</v>
      </c>
      <c r="K146" s="6">
        <f t="shared" si="16"/>
        <v>-3.2258064516129031E-2</v>
      </c>
      <c r="L146" s="6" t="str">
        <f t="shared" si="15"/>
        <v>-</v>
      </c>
      <c r="M146" s="6">
        <f t="shared" si="15"/>
        <v>-0.33333333333333331</v>
      </c>
      <c r="N146" s="6">
        <f t="shared" si="15"/>
        <v>-8.1081081081081086E-2</v>
      </c>
    </row>
    <row r="147" spans="2:14" ht="15" thickBot="1" x14ac:dyDescent="0.25">
      <c r="B147" s="4" t="s">
        <v>75</v>
      </c>
      <c r="C147" s="10">
        <f>'[1]AP-Terminacion-Recursos_TSJ'!$R$19</f>
        <v>7</v>
      </c>
      <c r="D147" s="10">
        <f>'[1]AP-Terminacion-Recursos_TSJ'!$S$19</f>
        <v>0</v>
      </c>
      <c r="E147" s="10">
        <f>'[1]AP-Terminacion-Recursos_TSJ'!$T$19</f>
        <v>2</v>
      </c>
      <c r="F147" s="10">
        <f>'[1]AP-Terminacion-Recursos_TSJ'!$U$19</f>
        <v>9</v>
      </c>
      <c r="G147" s="10">
        <f>'[1]AP-Terminacion-Recursos_TSJ'!$AP$19</f>
        <v>0</v>
      </c>
      <c r="H147" s="10">
        <f>'[1]AP-Terminacion-Recursos_TSJ'!$AQ$19</f>
        <v>0</v>
      </c>
      <c r="I147" s="10">
        <f>'[1]AP-Terminacion-Recursos_TSJ'!$AR$19</f>
        <v>0</v>
      </c>
      <c r="J147" s="10">
        <f>'[1]AP-Terminacion-Recursos_TSJ'!$AS$19</f>
        <v>0</v>
      </c>
      <c r="K147" s="6">
        <f t="shared" si="16"/>
        <v>-1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f>'[1]AP-Terminacion-Recursos_TSJ'!$V$19</f>
        <v>262</v>
      </c>
      <c r="D148" s="10">
        <f>'[1]AP-Terminacion-Recursos_TSJ'!$W$19</f>
        <v>0</v>
      </c>
      <c r="E148" s="10">
        <f>'[1]AP-Terminacion-Recursos_TSJ'!$X$19</f>
        <v>22</v>
      </c>
      <c r="F148" s="10">
        <f>'[1]AP-Terminacion-Recursos_TSJ'!$Y$19</f>
        <v>284</v>
      </c>
      <c r="G148" s="10">
        <f>'[1]AP-Terminacion-Recursos_TSJ'!$AT$19</f>
        <v>199</v>
      </c>
      <c r="H148" s="10">
        <f>'[1]AP-Terminacion-Recursos_TSJ'!$AU$19</f>
        <v>0</v>
      </c>
      <c r="I148" s="10">
        <f>'[1]AP-Terminacion-Recursos_TSJ'!$AV$19</f>
        <v>11</v>
      </c>
      <c r="J148" s="10">
        <f>'[1]AP-Terminacion-Recursos_TSJ'!$AW$19</f>
        <v>210</v>
      </c>
      <c r="K148" s="6">
        <f t="shared" ref="K148" si="17">IF(C148=0,"-",(G148-C148)/C148)</f>
        <v>-0.24045801526717558</v>
      </c>
      <c r="L148" s="6" t="str">
        <f t="shared" ref="L148" si="18">IF(D148=0,"-",(H148-D148)/D148)</f>
        <v>-</v>
      </c>
      <c r="M148" s="6">
        <f t="shared" ref="M148" si="19">IF(E148=0,"-",(I148-E148)/E148)</f>
        <v>-0.5</v>
      </c>
      <c r="N148" s="6">
        <f t="shared" ref="N148" si="20">IF(F148=0,"-",(J148-F148)/F148)</f>
        <v>-0.26056338028169013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0.32727272727272727</v>
      </c>
      <c r="D149" s="6" t="str">
        <f t="shared" si="21"/>
        <v>-</v>
      </c>
      <c r="E149" s="6">
        <f t="shared" si="21"/>
        <v>0.21428571428571427</v>
      </c>
      <c r="F149" s="6">
        <f t="shared" si="21"/>
        <v>0.32051282051282054</v>
      </c>
      <c r="G149" s="6">
        <f t="shared" si="21"/>
        <v>0.18354430379746836</v>
      </c>
      <c r="H149" s="6" t="str">
        <f t="shared" si="21"/>
        <v>-</v>
      </c>
      <c r="I149" s="6">
        <f t="shared" si="21"/>
        <v>0.42857142857142855</v>
      </c>
      <c r="J149" s="6">
        <f t="shared" si="21"/>
        <v>0.19393939393939394</v>
      </c>
      <c r="K149" s="6">
        <f>IF(OR(C149="-",G149="-"),"-",(G149-C149)/C149)</f>
        <v>-0.4391701828410689</v>
      </c>
      <c r="L149" s="6" t="str">
        <f t="shared" ref="L149:N150" si="22">IF(OR(D149="-",H149="-"),"-",(H149-D149)/D149)</f>
        <v>-</v>
      </c>
      <c r="M149" s="6">
        <f t="shared" si="22"/>
        <v>1</v>
      </c>
      <c r="N149" s="6">
        <f t="shared" si="22"/>
        <v>-0.39490909090909099</v>
      </c>
    </row>
    <row r="150" spans="2:14" ht="29.25" thickBot="1" x14ac:dyDescent="0.25">
      <c r="B150" s="7" t="s">
        <v>77</v>
      </c>
      <c r="C150" s="6">
        <f t="shared" si="21"/>
        <v>0.11428571428571428</v>
      </c>
      <c r="D150" s="6" t="str">
        <f t="shared" si="21"/>
        <v>-</v>
      </c>
      <c r="E150" s="6" t="str">
        <f t="shared" si="21"/>
        <v>-</v>
      </c>
      <c r="F150" s="6">
        <f t="shared" si="21"/>
        <v>9.7560975609756101E-2</v>
      </c>
      <c r="G150" s="6">
        <f t="shared" si="21"/>
        <v>0.26829268292682928</v>
      </c>
      <c r="H150" s="6" t="str">
        <f t="shared" si="21"/>
        <v>-</v>
      </c>
      <c r="I150" s="6" t="str">
        <f t="shared" si="21"/>
        <v>-</v>
      </c>
      <c r="J150" s="6">
        <f t="shared" si="21"/>
        <v>0.24444444444444444</v>
      </c>
      <c r="K150" s="6">
        <f>IF(OR(C150="-",G150="-"),"-",(G150-C150)/C150)</f>
        <v>1.3475609756097564</v>
      </c>
      <c r="L150" s="6" t="str">
        <f t="shared" si="22"/>
        <v>-</v>
      </c>
      <c r="M150" s="6" t="str">
        <f t="shared" si="22"/>
        <v>-</v>
      </c>
      <c r="N150" s="6">
        <f t="shared" si="22"/>
        <v>1.5055555555555553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[1]AP_Apelaciones!$B$19</f>
        <v>176</v>
      </c>
      <c r="D157" s="19">
        <f>[1]AP_Apelaciones!$E$19</f>
        <v>138</v>
      </c>
      <c r="E157" s="18">
        <f>IF(C157=0,"-",(D157-C157)/C157)</f>
        <v>-0.21590909090909091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[1]AP_Apelaciones!$C$19</f>
        <v>66</v>
      </c>
      <c r="D158" s="19">
        <f>[1]AP_Apelaciones!$F$19</f>
        <v>36</v>
      </c>
      <c r="E158" s="18">
        <f t="shared" ref="E158:E159" si="23">IF(C158=0,"-",(D158-C158)/C158)</f>
        <v>-0.45454545454545453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[1]AP_Apelaciones!$D$19</f>
        <v>3</v>
      </c>
      <c r="D159" s="19">
        <f>[1]AP_Apelaciones!$G$19</f>
        <v>4</v>
      </c>
      <c r="E159" s="18">
        <f t="shared" si="23"/>
        <v>0.33333333333333331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0.71836734693877546</v>
      </c>
      <c r="D160" s="18">
        <f>IF(D157=0,"-",D157/(D157+D158+D159))</f>
        <v>0.7752808988764045</v>
      </c>
      <c r="E160" s="18">
        <f>IF(OR(C160="-",D160="-"),"-",(D160-C160)/C160)</f>
        <v>7.9226251276813153E-2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[1]AP_Enjuiciados_TSJ!$B$19</f>
        <v>22</v>
      </c>
      <c r="D166" s="5">
        <f>[1]AP_Enjuiciados_TSJ!$G$19</f>
        <v>18</v>
      </c>
      <c r="E166" s="6">
        <f>IF(C166=0,"-",(D166-C166)/C166)</f>
        <v>-0.18181818181818182</v>
      </c>
    </row>
    <row r="167" spans="2:14" ht="20.100000000000001" customHeight="1" thickBot="1" x14ac:dyDescent="0.25">
      <c r="B167" s="4" t="s">
        <v>41</v>
      </c>
      <c r="C167" s="5">
        <f>[1]AP_Enjuiciados_TSJ!$C$19</f>
        <v>9</v>
      </c>
      <c r="D167" s="5">
        <f>[1]AP_Enjuiciados_TSJ!$H$19</f>
        <v>8</v>
      </c>
      <c r="E167" s="6">
        <f t="shared" ref="E167:E168" si="24">IF(C167=0,"-",(D167-C167)/C167)</f>
        <v>-0.1111111111111111</v>
      </c>
    </row>
    <row r="168" spans="2:14" ht="20.100000000000001" customHeight="1" thickBot="1" x14ac:dyDescent="0.25">
      <c r="B168" s="4" t="s">
        <v>42</v>
      </c>
      <c r="C168" s="5">
        <f>[1]AP_Enjuiciados_TSJ!$D$19</f>
        <v>10</v>
      </c>
      <c r="D168" s="5">
        <f>[1]AP_Enjuiciados_TSJ!$I$19</f>
        <v>6</v>
      </c>
      <c r="E168" s="6">
        <f t="shared" si="24"/>
        <v>-0.4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0.86363636363636365</v>
      </c>
      <c r="D169" s="6">
        <f>IF(D166=0,"-",(D167+D168)/D166)</f>
        <v>0.77777777777777779</v>
      </c>
      <c r="E169" s="6">
        <f t="shared" ref="E169:E171" si="25">IF(OR(C169="-",D169="-"),"-",(D169-C169)/C169)</f>
        <v>-9.9415204678362568E-2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IF(C167=0,"-",C167/(C167+[1]AP_Enjuiciados_TSJ!$E$19))</f>
        <v>0.81818181818181823</v>
      </c>
      <c r="D170" s="6">
        <f>IF(D167=0,"-",D167/(D167+[1]AP_Enjuiciados_TSJ!$J$19))</f>
        <v>0.88888888888888884</v>
      </c>
      <c r="E170" s="6">
        <f t="shared" si="25"/>
        <v>8.6419753086419623E-2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IF(C168=0,"-",C168/(C168+[1]AP_Enjuiciados_TSJ!$F$19))</f>
        <v>0.90909090909090906</v>
      </c>
      <c r="D171" s="6">
        <f>IF(D168=0,"-",D168/(D168+[1]AP_Enjuiciados_TSJ!$K$19))</f>
        <v>0.66666666666666663</v>
      </c>
      <c r="E171" s="6">
        <f t="shared" si="25"/>
        <v>-0.26666666666666666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[1]AP_1ªIns_TSJ!$B$19</f>
        <v>18</v>
      </c>
      <c r="D178" s="5">
        <f>[1]AP_1ªIns_TSJ!$F$19</f>
        <v>16</v>
      </c>
      <c r="E178" s="6">
        <f>IF(C178=0,"-",(D178-C178)/C178)</f>
        <v>-0.1111111111111111</v>
      </c>
      <c r="H178" s="13"/>
    </row>
    <row r="179" spans="2:8" ht="15" thickBot="1" x14ac:dyDescent="0.25">
      <c r="B179" s="4" t="s">
        <v>43</v>
      </c>
      <c r="C179" s="5">
        <f>[1]AP_1ªIns_TSJ!$C$19</f>
        <v>16</v>
      </c>
      <c r="D179" s="5">
        <f>[1]AP_1ªIns_TSJ!$G$19</f>
        <v>13</v>
      </c>
      <c r="E179" s="6">
        <f t="shared" ref="E179:E185" si="26">IF(C179=0,"-",(D179-C179)/C179)</f>
        <v>-0.1875</v>
      </c>
      <c r="H179" s="13"/>
    </row>
    <row r="180" spans="2:8" ht="15" thickBot="1" x14ac:dyDescent="0.25">
      <c r="B180" s="4" t="s">
        <v>47</v>
      </c>
      <c r="C180" s="5">
        <f>[1]AP_1ªIns_TSJ!$D$19</f>
        <v>2</v>
      </c>
      <c r="D180" s="5">
        <f>[1]AP_1ªIns_TSJ!$H$19</f>
        <v>2</v>
      </c>
      <c r="E180" s="6">
        <f t="shared" si="26"/>
        <v>0</v>
      </c>
      <c r="H180" s="13"/>
    </row>
    <row r="181" spans="2:8" ht="15" thickBot="1" x14ac:dyDescent="0.25">
      <c r="B181" s="4" t="s">
        <v>78</v>
      </c>
      <c r="C181" s="5">
        <f>[1]AP_1ªIns_TSJ!$E$19</f>
        <v>0</v>
      </c>
      <c r="D181" s="5">
        <f>[1]AP_1ªIns_TSJ!$I$19</f>
        <v>1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f>[1]AP_Recursos_TSJ!$B$19</f>
        <v>310</v>
      </c>
      <c r="D182" s="5">
        <f>[1]AP_Recursos_TSJ!$F$19</f>
        <v>204</v>
      </c>
      <c r="E182" s="6">
        <f t="shared" si="26"/>
        <v>-0.34193548387096773</v>
      </c>
      <c r="H182" s="13"/>
    </row>
    <row r="183" spans="2:8" ht="15" thickBot="1" x14ac:dyDescent="0.25">
      <c r="B183" s="4" t="s">
        <v>47</v>
      </c>
      <c r="C183" s="5">
        <f>[1]AP_Recursos_TSJ!$C$19</f>
        <v>288</v>
      </c>
      <c r="D183" s="5">
        <f>[1]AP_Recursos_TSJ!$G$19</f>
        <v>193</v>
      </c>
      <c r="E183" s="6">
        <f t="shared" si="26"/>
        <v>-0.3298611111111111</v>
      </c>
      <c r="H183" s="13"/>
    </row>
    <row r="184" spans="2:8" ht="15" thickBot="1" x14ac:dyDescent="0.25">
      <c r="B184" s="4" t="s">
        <v>70</v>
      </c>
      <c r="C184" s="5">
        <f>[1]AP_Recursos_TSJ!$D$19</f>
        <v>0</v>
      </c>
      <c r="D184" s="5">
        <f>[1]AP_Recursos_TSJ!$H$19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[1]AP_Recursos_TSJ!$E$19</f>
        <v>22</v>
      </c>
      <c r="D185" s="5">
        <f>[1]AP_Recursos_TSJ!$I$19</f>
        <v>11</v>
      </c>
      <c r="E185" s="6">
        <f t="shared" si="26"/>
        <v>-0.5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[1]Menores_Sentencia_TSJ!$B$19</f>
        <v>12</v>
      </c>
      <c r="D197" s="5">
        <f>[1]Menores_Sentencia_TSJ!$F$19</f>
        <v>13</v>
      </c>
      <c r="E197" s="6">
        <f t="shared" ref="E197:E200" si="27">IF(C197=0,"-",(D197-C197)/C197)</f>
        <v>8.3333333333333329E-2</v>
      </c>
    </row>
    <row r="198" spans="2:5" ht="15" thickBot="1" x14ac:dyDescent="0.25">
      <c r="B198" s="4" t="s">
        <v>83</v>
      </c>
      <c r="C198" s="5">
        <f>[1]Menores_Sentencia_TSJ!$C$19</f>
        <v>4</v>
      </c>
      <c r="D198" s="5">
        <f>[1]Menores_Sentencia_TSJ!$G$19</f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f>[1]Menores_Sentencia_TSJ!$D$19</f>
        <v>16</v>
      </c>
      <c r="D199" s="5">
        <f>[1]Menores_Sentencia_TSJ!$H$19</f>
        <v>13</v>
      </c>
      <c r="E199" s="6">
        <f t="shared" si="27"/>
        <v>-0.1875</v>
      </c>
    </row>
    <row r="200" spans="2:5" ht="15" thickBot="1" x14ac:dyDescent="0.25">
      <c r="B200" s="4" t="s">
        <v>85</v>
      </c>
      <c r="C200" s="5">
        <f>[1]Menores_Sentencia_TSJ!$E$19</f>
        <v>9</v>
      </c>
      <c r="D200" s="5">
        <f>[1]Menores_Sentencia_TSJ!$I$19</f>
        <v>9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[1]Menores_Enjuiciados_TSJ!$B$19</f>
        <v>13</v>
      </c>
      <c r="D208" s="5">
        <f>[1]Menores_Enjuiciados_TSJ!$H$19</f>
        <v>13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f>[1]Menores_Enjuiciados_TSJ!$C$19</f>
        <v>12</v>
      </c>
      <c r="D209" s="5">
        <f>[1]Menores_Enjuiciados_TSJ!$I$19</f>
        <v>8</v>
      </c>
      <c r="E209" s="6">
        <f t="shared" si="28"/>
        <v>-0.33333333333333331</v>
      </c>
    </row>
    <row r="210" spans="2:5" ht="20.100000000000001" customHeight="1" thickBot="1" x14ac:dyDescent="0.25">
      <c r="B210" s="17" t="s">
        <v>87</v>
      </c>
      <c r="C210" s="5">
        <f>[1]Menores_Enjuiciados_TSJ!$D$19</f>
        <v>1</v>
      </c>
      <c r="D210" s="5">
        <f>[1]Menores_Enjuiciados_TSJ!$J$19</f>
        <v>5</v>
      </c>
      <c r="E210" s="6">
        <f t="shared" si="28"/>
        <v>4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[1]Menores_Enjuiciados_TSJ!$E$19</f>
        <v>4</v>
      </c>
      <c r="D212" s="5">
        <f>[1]Menores_Enjuiciados_TSJ!$K$19</f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f>[1]Menores_Enjuiciados_TSJ!$F$19</f>
        <v>3</v>
      </c>
      <c r="D213" s="5">
        <f>[1]Menores_Enjuiciados_TSJ!$L$19</f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f>[1]Menores_Enjuiciados_TSJ!$G$19</f>
        <v>1</v>
      </c>
      <c r="D214" s="5">
        <f>[1]Menores_Enjuiciados_TSJ!$M$19</f>
        <v>0</v>
      </c>
      <c r="E214" s="6">
        <f t="shared" si="29"/>
        <v>-1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[1]Menores_Asuntos_TSJ!$B$19</f>
        <v>18</v>
      </c>
      <c r="D221" s="5">
        <f>[1]Menores_Asuntos_TSJ!$E$19</f>
        <v>24</v>
      </c>
      <c r="E221" s="6">
        <f t="shared" ref="E221:E223" si="30">IF(C221=0,"-",(D221-C221)/C221)</f>
        <v>0.33333333333333331</v>
      </c>
    </row>
    <row r="222" spans="2:5" ht="15" thickBot="1" x14ac:dyDescent="0.25">
      <c r="B222" s="16" t="s">
        <v>92</v>
      </c>
      <c r="C222" s="5">
        <f>[1]Menores_Asuntos_TSJ!$C$19</f>
        <v>20</v>
      </c>
      <c r="D222" s="5">
        <f>[1]Menores_Asuntos_TSJ!$F$19</f>
        <v>21</v>
      </c>
      <c r="E222" s="6">
        <f t="shared" si="30"/>
        <v>0.05</v>
      </c>
    </row>
    <row r="223" spans="2:5" ht="15" thickBot="1" x14ac:dyDescent="0.25">
      <c r="B223" s="16" t="s">
        <v>93</v>
      </c>
      <c r="C223" s="5">
        <f>[1]Menores_Asuntos_TSJ!$D$19</f>
        <v>15</v>
      </c>
      <c r="D223" s="5">
        <f>[1]Menores_Asuntos_TSJ!$G$19</f>
        <v>18</v>
      </c>
      <c r="E223" s="6">
        <f t="shared" si="30"/>
        <v>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TSJ'!$B$20</f>
        <v>822</v>
      </c>
      <c r="D14" s="5">
        <f>'[1]VG_Denuncias TSJ'!$V$20</f>
        <v>768</v>
      </c>
      <c r="E14" s="6">
        <f>IF(C14&gt;0,(D14-C14)/C14)</f>
        <v>-6.569343065693431E-2</v>
      </c>
    </row>
    <row r="15" spans="1:5" ht="20.100000000000001" customHeight="1" thickBot="1" x14ac:dyDescent="0.25">
      <c r="B15" s="4" t="s">
        <v>17</v>
      </c>
      <c r="C15" s="5">
        <f>'[1]VG_Denuncias TSJ'!$C$20</f>
        <v>808</v>
      </c>
      <c r="D15" s="5">
        <f>'[1]VG_Denuncias TSJ'!$W$20</f>
        <v>768</v>
      </c>
      <c r="E15" s="6">
        <f t="shared" ref="E15:E25" si="0">IF(C15&gt;0,(D15-C15)/C15)</f>
        <v>-4.9504950495049507E-2</v>
      </c>
    </row>
    <row r="16" spans="1:5" ht="20.100000000000001" customHeight="1" thickBot="1" x14ac:dyDescent="0.25">
      <c r="B16" s="4" t="s">
        <v>18</v>
      </c>
      <c r="C16" s="5">
        <f>'[1]VG_Denuncias TSJ'!$D$20</f>
        <v>483</v>
      </c>
      <c r="D16" s="5">
        <f>'[1]VG_Denuncias TSJ'!$X$20</f>
        <v>478</v>
      </c>
      <c r="E16" s="6">
        <f t="shared" si="0"/>
        <v>-1.0351966873706004E-2</v>
      </c>
    </row>
    <row r="17" spans="2:5" ht="20.100000000000001" customHeight="1" thickBot="1" x14ac:dyDescent="0.25">
      <c r="B17" s="4" t="s">
        <v>19</v>
      </c>
      <c r="C17" s="5">
        <f>'[1]VG_Denuncias TSJ'!$E$20</f>
        <v>325</v>
      </c>
      <c r="D17" s="5">
        <f>'[1]VG_Denuncias TSJ'!$Y$20</f>
        <v>290</v>
      </c>
      <c r="E17" s="6">
        <f t="shared" si="0"/>
        <v>-0.1076923076923077</v>
      </c>
    </row>
    <row r="18" spans="2:5" ht="20.100000000000001" customHeight="1" thickBot="1" x14ac:dyDescent="0.25">
      <c r="B18" s="4" t="s">
        <v>100</v>
      </c>
      <c r="C18" s="5">
        <f>'[1]VG_Denuncias TSJ'!$M$20</f>
        <v>0</v>
      </c>
      <c r="D18" s="5">
        <f>'[1]VG_Denuncias TSJ'!$AG$20</f>
        <v>6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TSJ'!$N$20</f>
        <v>0</v>
      </c>
      <c r="D19" s="5">
        <f>'[1]VG_Denuncias TSJ'!$AH$20</f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0.40222772277227725</v>
      </c>
      <c r="D20" s="6">
        <f>D17/D15</f>
        <v>0.37760416666666669</v>
      </c>
      <c r="E20" s="6">
        <f t="shared" si="0"/>
        <v>-6.1217948717948729E-2</v>
      </c>
    </row>
    <row r="21" spans="2:5" ht="30" customHeight="1" thickBot="1" x14ac:dyDescent="0.25">
      <c r="B21" s="4" t="s">
        <v>23</v>
      </c>
      <c r="C21" s="5">
        <f>'[1]VG_Denuncias TSJ'!$O$20</f>
        <v>92</v>
      </c>
      <c r="D21" s="5">
        <f>'[1]VG_Denuncias TSJ'!$AI$20</f>
        <v>53</v>
      </c>
      <c r="E21" s="6">
        <f t="shared" si="0"/>
        <v>-0.42391304347826086</v>
      </c>
    </row>
    <row r="22" spans="2:5" ht="20.100000000000001" customHeight="1" thickBot="1" x14ac:dyDescent="0.25">
      <c r="B22" s="4" t="s">
        <v>24</v>
      </c>
      <c r="C22" s="5">
        <f>'[1]VG_Denuncias TSJ'!$P$20</f>
        <v>53</v>
      </c>
      <c r="D22" s="5">
        <f>'[1]VG_Denuncias TSJ'!$AJ$20</f>
        <v>30</v>
      </c>
      <c r="E22" s="6">
        <f t="shared" si="0"/>
        <v>-0.43396226415094341</v>
      </c>
    </row>
    <row r="23" spans="2:5" ht="20.100000000000001" customHeight="1" thickBot="1" x14ac:dyDescent="0.25">
      <c r="B23" s="4" t="s">
        <v>25</v>
      </c>
      <c r="C23" s="5">
        <f>'[1]VG_Denuncias TSJ'!$Q$20</f>
        <v>39</v>
      </c>
      <c r="D23" s="5">
        <f>'[1]VG_Denuncias TSJ'!$AK$20</f>
        <v>23</v>
      </c>
      <c r="E23" s="6">
        <f t="shared" si="0"/>
        <v>-0.41025641025641024</v>
      </c>
    </row>
    <row r="24" spans="2:5" ht="20.100000000000001" customHeight="1" thickBot="1" x14ac:dyDescent="0.25">
      <c r="B24" s="4" t="s">
        <v>21</v>
      </c>
      <c r="C24" s="6">
        <f>C23/C21</f>
        <v>0.42391304347826086</v>
      </c>
      <c r="D24" s="6">
        <f t="shared" ref="D24" si="1">D23/D21</f>
        <v>0.43396226415094341</v>
      </c>
      <c r="E24" s="6">
        <f t="shared" si="0"/>
        <v>2.3705853894533186E-2</v>
      </c>
    </row>
    <row r="25" spans="2:5" ht="20.100000000000001" customHeight="1" thickBot="1" x14ac:dyDescent="0.25">
      <c r="B25" s="7" t="s">
        <v>26</v>
      </c>
      <c r="C25" s="6">
        <f>'[1]VG_Denuncias TSJ'!$U$20</f>
        <v>0.50305381057035592</v>
      </c>
      <c r="D25" s="6">
        <f>'[1]VG_Denuncias TSJ'!$AR$20</f>
        <v>0.47384300248644179</v>
      </c>
      <c r="E25" s="6">
        <f t="shared" si="0"/>
        <v>-5.8066965143938165E-2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[1]VG_Ordenes_TSJ!$B$20</f>
        <v>228</v>
      </c>
      <c r="D34" s="5">
        <f>[1]VG_Ordenes_TSJ!$G$20</f>
        <v>249</v>
      </c>
      <c r="E34" s="6">
        <f>IF(C34&gt;0,(D34-C34)/C34,"-")</f>
        <v>9.2105263157894732E-2</v>
      </c>
    </row>
    <row r="35" spans="2:5" ht="20.100000000000001" customHeight="1" thickBot="1" x14ac:dyDescent="0.25">
      <c r="B35" s="4" t="s">
        <v>29</v>
      </c>
      <c r="C35" s="5">
        <f>[1]VG_Ordenes_TSJ!$C$20</f>
        <v>0</v>
      </c>
      <c r="D35" s="5">
        <f>[1]VG_Ordenes_TSJ!$H$20</f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f>[1]VG_Ordenes_TSJ!$D$20</f>
        <v>197</v>
      </c>
      <c r="D36" s="5">
        <f>[1]VG_Ordenes_TSJ!$I$20</f>
        <v>211</v>
      </c>
      <c r="E36" s="6">
        <f t="shared" si="2"/>
        <v>7.1065989847715741E-2</v>
      </c>
    </row>
    <row r="37" spans="2:5" ht="20.100000000000001" customHeight="1" thickBot="1" x14ac:dyDescent="0.25">
      <c r="B37" s="4" t="s">
        <v>30</v>
      </c>
      <c r="C37" s="5">
        <f>[1]VG_Ordenes_TSJ!$E$20</f>
        <v>31</v>
      </c>
      <c r="D37" s="5">
        <f>[1]VG_Ordenes_TSJ!$J$20</f>
        <v>38</v>
      </c>
      <c r="E37" s="6">
        <f t="shared" si="2"/>
        <v>0.22580645161290322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[1]VG_Terminacion_TSJ!$C$20</f>
        <v>146</v>
      </c>
      <c r="D44" s="5">
        <f>[1]VG_Terminacion_TSJ!$L$20</f>
        <v>98</v>
      </c>
      <c r="E44" s="6">
        <f>IF(C44&gt;0,(D44-C44)/C44,"-")</f>
        <v>-0.32876712328767121</v>
      </c>
    </row>
    <row r="45" spans="2:5" ht="20.100000000000001" customHeight="1" thickBot="1" x14ac:dyDescent="0.25">
      <c r="B45" s="4" t="s">
        <v>34</v>
      </c>
      <c r="C45" s="5">
        <f>[1]VG_Terminacion_TSJ!$B$20</f>
        <v>2</v>
      </c>
      <c r="D45" s="5">
        <f>[1]VG_Terminacion_TSJ!$K$20</f>
        <v>8</v>
      </c>
      <c r="E45" s="6">
        <f t="shared" ref="E45:E51" si="3">IF(C45&gt;0,(D45-C45)/C45,"-")</f>
        <v>3</v>
      </c>
    </row>
    <row r="46" spans="2:5" ht="20.100000000000001" customHeight="1" thickBot="1" x14ac:dyDescent="0.25">
      <c r="B46" s="4" t="s">
        <v>31</v>
      </c>
      <c r="C46" s="5">
        <f>[1]VG_Terminacion_TSJ!$D$20</f>
        <v>1</v>
      </c>
      <c r="D46" s="5">
        <f>[1]VG_Terminacion_TSJ!$M$20</f>
        <v>0</v>
      </c>
      <c r="E46" s="6">
        <f t="shared" si="3"/>
        <v>-1</v>
      </c>
    </row>
    <row r="47" spans="2:5" ht="20.100000000000001" customHeight="1" thickBot="1" x14ac:dyDescent="0.25">
      <c r="B47" s="4" t="s">
        <v>32</v>
      </c>
      <c r="C47" s="5">
        <f>[1]VG_Terminacion_TSJ!$E$20</f>
        <v>225</v>
      </c>
      <c r="D47" s="5">
        <f>[1]VG_Terminacion_TSJ!$N$20</f>
        <v>150</v>
      </c>
      <c r="E47" s="6">
        <f t="shared" si="3"/>
        <v>-0.33333333333333331</v>
      </c>
    </row>
    <row r="48" spans="2:5" ht="20.100000000000001" customHeight="1" thickBot="1" x14ac:dyDescent="0.25">
      <c r="B48" s="4" t="s">
        <v>35</v>
      </c>
      <c r="C48" s="5">
        <f>[1]VG_Terminacion_TSJ!$F$20</f>
        <v>153</v>
      </c>
      <c r="D48" s="5">
        <f>[1]VG_Terminacion_TSJ!$O$20</f>
        <v>116</v>
      </c>
      <c r="E48" s="6">
        <f t="shared" si="3"/>
        <v>-0.24183006535947713</v>
      </c>
    </row>
    <row r="49" spans="2:5" ht="20.100000000000001" customHeight="1" thickBot="1" x14ac:dyDescent="0.25">
      <c r="B49" s="4" t="s">
        <v>67</v>
      </c>
      <c r="C49" s="5">
        <f>[1]VG_Terminacion_TSJ!$G$20</f>
        <v>91</v>
      </c>
      <c r="D49" s="5">
        <f>[1]VG_Terminacion_TSJ!$P$20</f>
        <v>168</v>
      </c>
      <c r="E49" s="6">
        <f t="shared" si="3"/>
        <v>0.84615384615384615</v>
      </c>
    </row>
    <row r="50" spans="2:5" ht="20.100000000000001" customHeight="1" collapsed="1" thickBot="1" x14ac:dyDescent="0.25">
      <c r="B50" s="4" t="s">
        <v>36</v>
      </c>
      <c r="C50" s="6">
        <f>C44/(C44+C45)</f>
        <v>0.98648648648648651</v>
      </c>
      <c r="D50" s="6">
        <f>D44/(D44+D45)</f>
        <v>0.92452830188679247</v>
      </c>
      <c r="E50" s="6">
        <f t="shared" si="3"/>
        <v>-6.2806926854484371E-2</v>
      </c>
    </row>
    <row r="51" spans="2:5" ht="20.100000000000001" customHeight="1" thickBot="1" x14ac:dyDescent="0.25">
      <c r="B51" s="4" t="s">
        <v>37</v>
      </c>
      <c r="C51" s="6">
        <f>C47/(C46+C47)</f>
        <v>0.99557522123893805</v>
      </c>
      <c r="D51" s="6">
        <f t="shared" ref="D51" si="4">D47/(D46+D47)</f>
        <v>1</v>
      </c>
      <c r="E51" s="6">
        <f t="shared" si="3"/>
        <v>4.4444444444444514E-3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[1]VG_Enjuiciados_TSJ!$B$20</f>
        <v>148</v>
      </c>
      <c r="D58" s="5">
        <f>[1]VG_Enjuiciados_TSJ!$G$20</f>
        <v>110</v>
      </c>
      <c r="E58" s="6">
        <f>IF(C58&gt;0,(D58-C58)/C58,"-")</f>
        <v>-0.25675675675675674</v>
      </c>
    </row>
    <row r="59" spans="2:5" ht="20.100000000000001" customHeight="1" thickBot="1" x14ac:dyDescent="0.25">
      <c r="B59" s="4" t="s">
        <v>41</v>
      </c>
      <c r="C59" s="5">
        <f>[1]VG_Enjuiciados_TSJ!$C$20</f>
        <v>92</v>
      </c>
      <c r="D59" s="5">
        <f>[1]VG_Enjuiciados_TSJ!$H$20</f>
        <v>56</v>
      </c>
      <c r="E59" s="6">
        <f t="shared" ref="E59:E63" si="5">IF(C59&gt;0,(D59-C59)/C59,"-")</f>
        <v>-0.39130434782608697</v>
      </c>
    </row>
    <row r="60" spans="2:5" ht="20.100000000000001" customHeight="1" thickBot="1" x14ac:dyDescent="0.25">
      <c r="B60" s="4" t="s">
        <v>42</v>
      </c>
      <c r="C60" s="5">
        <f>[1]VG_Enjuiciados_TSJ!$D$20</f>
        <v>54</v>
      </c>
      <c r="D60" s="5">
        <f>[1]VG_Enjuiciados_TSJ!$I$20</f>
        <v>42</v>
      </c>
      <c r="E60" s="6">
        <f t="shared" si="5"/>
        <v>-0.22222222222222221</v>
      </c>
    </row>
    <row r="61" spans="2:5" ht="20.100000000000001" customHeight="1" collapsed="1" thickBot="1" x14ac:dyDescent="0.25">
      <c r="B61" s="4" t="s">
        <v>98</v>
      </c>
      <c r="C61" s="6">
        <f>(C59+C60)/C58</f>
        <v>0.98648648648648651</v>
      </c>
      <c r="D61" s="6">
        <f>(D59+D60)/D58</f>
        <v>0.89090909090909087</v>
      </c>
      <c r="E61" s="6">
        <f t="shared" si="5"/>
        <v>-9.6886674968866812E-2</v>
      </c>
    </row>
    <row r="62" spans="2:5" ht="20.100000000000001" customHeight="1" thickBot="1" x14ac:dyDescent="0.25">
      <c r="B62" s="4" t="s">
        <v>39</v>
      </c>
      <c r="C62" s="6">
        <f>C59/(C59+[1]VG_Enjuiciados_TSJ!$E$20)</f>
        <v>0.97872340425531912</v>
      </c>
      <c r="D62" s="6">
        <f>D59/(D59+[1]VG_Enjuiciados_TSJ!$J$20)</f>
        <v>0.93333333333333335</v>
      </c>
      <c r="E62" s="6">
        <f t="shared" si="5"/>
        <v>-4.6376811594202851E-2</v>
      </c>
    </row>
    <row r="63" spans="2:5" ht="20.100000000000001" customHeight="1" thickBot="1" x14ac:dyDescent="0.25">
      <c r="B63" s="4" t="s">
        <v>40</v>
      </c>
      <c r="C63" s="6">
        <f>C60/(C60+[1]VG_Enjuiciados_TSJ!$F$20)</f>
        <v>1</v>
      </c>
      <c r="D63" s="6">
        <f>D60/(D60+[1]VG_Enjuiciados_TSJ!$K$20)</f>
        <v>0.84</v>
      </c>
      <c r="E63" s="6">
        <f t="shared" si="5"/>
        <v>-0.16000000000000003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[1]VG_Movimiento_TSJ!$B$21</f>
        <v>1070</v>
      </c>
      <c r="D70" s="5">
        <f>[1]VG_Movimiento_TSJ!$Z$21</f>
        <v>919</v>
      </c>
      <c r="E70" s="6">
        <f>IF(C70&gt;0,(D70-C70)/C70,"-")</f>
        <v>-0.1411214953271028</v>
      </c>
    </row>
    <row r="71" spans="2:10" ht="20.100000000000001" customHeight="1" thickBot="1" x14ac:dyDescent="0.25">
      <c r="B71" s="4" t="s">
        <v>45</v>
      </c>
      <c r="C71" s="5">
        <f>[1]VG_Movimiento_TSJ!$E$21</f>
        <v>467</v>
      </c>
      <c r="D71" s="5">
        <f>[1]VG_Movimiento_TSJ!$AC$21</f>
        <v>298</v>
      </c>
      <c r="E71" s="6">
        <f t="shared" ref="E71:E77" si="6">IF(C71&gt;0,(D71-C71)/C71,"-")</f>
        <v>-0.36188436830835119</v>
      </c>
    </row>
    <row r="72" spans="2:10" ht="20.100000000000001" customHeight="1" thickBot="1" x14ac:dyDescent="0.25">
      <c r="B72" s="4" t="s">
        <v>43</v>
      </c>
      <c r="C72" s="5">
        <f>[1]VG_Movimiento_TSJ!$H$21</f>
        <v>4</v>
      </c>
      <c r="D72" s="5">
        <f>[1]VG_Movimiento_TSJ!$AF$21</f>
        <v>1</v>
      </c>
      <c r="E72" s="6">
        <f t="shared" si="6"/>
        <v>-0.75</v>
      </c>
    </row>
    <row r="73" spans="2:10" ht="20.100000000000001" customHeight="1" thickBot="1" x14ac:dyDescent="0.25">
      <c r="B73" s="4" t="s">
        <v>46</v>
      </c>
      <c r="C73" s="5">
        <f>[1]VG_Movimiento_TSJ!$K$21</f>
        <v>382</v>
      </c>
      <c r="D73" s="5">
        <f>[1]VG_Movimiento_TSJ!$AI$21</f>
        <v>457</v>
      </c>
      <c r="E73" s="6">
        <f t="shared" si="6"/>
        <v>0.19633507853403143</v>
      </c>
    </row>
    <row r="74" spans="2:10" ht="20.100000000000001" customHeight="1" thickBot="1" x14ac:dyDescent="0.25">
      <c r="B74" s="4" t="s">
        <v>47</v>
      </c>
      <c r="C74" s="5">
        <f>[1]VG_Movimiento_TSJ!$N$21</f>
        <v>200</v>
      </c>
      <c r="D74" s="5">
        <f>[1]VG_Movimiento_TSJ!$AL$21</f>
        <v>132</v>
      </c>
      <c r="E74" s="6">
        <f t="shared" si="6"/>
        <v>-0.34</v>
      </c>
    </row>
    <row r="75" spans="2:10" ht="20.100000000000001" customHeight="1" thickBot="1" x14ac:dyDescent="0.25">
      <c r="B75" s="4" t="s">
        <v>48</v>
      </c>
      <c r="C75" s="5">
        <f>[1]VG_Movimiento_TSJ!$Q$21</f>
        <v>17</v>
      </c>
      <c r="D75" s="5">
        <f>[1]VG_Movimiento_TSJ!$AO$21</f>
        <v>31</v>
      </c>
      <c r="E75" s="6">
        <f t="shared" si="6"/>
        <v>0.82352941176470584</v>
      </c>
    </row>
    <row r="76" spans="2:10" ht="20.100000000000001" customHeight="1" thickBot="1" x14ac:dyDescent="0.25">
      <c r="B76" s="4" t="s">
        <v>49</v>
      </c>
      <c r="C76" s="5">
        <f>[1]VG_Movimiento_TSJ!$T$21</f>
        <v>0</v>
      </c>
      <c r="D76" s="5">
        <f>[1]VG_Movimiento_TSJ!$AR$21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[1]VG_Movimiento_TSJ!$W$21</f>
        <v>0</v>
      </c>
      <c r="D77" s="5">
        <f>[1]VG_Movimiento_TSJ!$AU$21</f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[1]Penal_Terminacion_TSJ!$B$20</f>
        <v>59</v>
      </c>
      <c r="D90" s="5">
        <f>[1]Penal_Terminacion_TSJ!$E$20</f>
        <v>33</v>
      </c>
      <c r="E90" s="6">
        <f>IF(C90&gt;0,(D90-C90)/C90,"-")</f>
        <v>-0.44067796610169491</v>
      </c>
    </row>
    <row r="91" spans="2:5" ht="29.25" thickBot="1" x14ac:dyDescent="0.25">
      <c r="B91" s="4" t="s">
        <v>52</v>
      </c>
      <c r="C91" s="5">
        <f>[1]Penal_Terminacion_TSJ!$C$20</f>
        <v>22</v>
      </c>
      <c r="D91" s="5">
        <f>[1]Penal_Terminacion_TSJ!$F$20</f>
        <v>46</v>
      </c>
      <c r="E91" s="6">
        <f t="shared" ref="E91:E93" si="7">IF(C91&gt;0,(D91-C91)/C91,"-")</f>
        <v>1.0909090909090908</v>
      </c>
    </row>
    <row r="92" spans="2:5" ht="29.25" customHeight="1" thickBot="1" x14ac:dyDescent="0.25">
      <c r="B92" s="4" t="s">
        <v>53</v>
      </c>
      <c r="C92" s="5">
        <f>[1]Penal_Terminacion_TSJ!$D$20</f>
        <v>54</v>
      </c>
      <c r="D92" s="5">
        <f>[1]Penal_Terminacion_TSJ!$G$20</f>
        <v>28</v>
      </c>
      <c r="E92" s="6">
        <f t="shared" si="7"/>
        <v>-0.48148148148148145</v>
      </c>
    </row>
    <row r="93" spans="2:5" ht="29.25" customHeight="1" thickBot="1" x14ac:dyDescent="0.25">
      <c r="B93" s="4" t="s">
        <v>54</v>
      </c>
      <c r="C93" s="6">
        <f>(C90+C91)/(C90+C91+C92)</f>
        <v>0.6</v>
      </c>
      <c r="D93" s="6">
        <f>(D90+D91)/(D90+D91+D92)</f>
        <v>0.73831775700934577</v>
      </c>
      <c r="E93" s="6">
        <f t="shared" si="7"/>
        <v>0.23052959501557632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[1]Penal_Enjuiciados_TSJ!$B$20</f>
        <v>136</v>
      </c>
      <c r="D100" s="5">
        <f>[1]Penal_Enjuiciados_TSJ!$G$20</f>
        <v>107</v>
      </c>
      <c r="E100" s="6">
        <f>IF(C100&gt;0,(D100-C100)/C100,"-")</f>
        <v>-0.21323529411764705</v>
      </c>
    </row>
    <row r="101" spans="2:5" ht="20.100000000000001" customHeight="1" thickBot="1" x14ac:dyDescent="0.25">
      <c r="B101" s="4" t="s">
        <v>41</v>
      </c>
      <c r="C101" s="5">
        <f>[1]Penal_Enjuiciados_TSJ!$C$20</f>
        <v>51</v>
      </c>
      <c r="D101" s="5">
        <f>[1]Penal_Enjuiciados_TSJ!$H$20</f>
        <v>53</v>
      </c>
      <c r="E101" s="6">
        <f t="shared" ref="E101:E105" si="8">IF(C101&gt;0,(D101-C101)/C101,"-")</f>
        <v>3.9215686274509803E-2</v>
      </c>
    </row>
    <row r="102" spans="2:5" ht="20.100000000000001" customHeight="1" thickBot="1" x14ac:dyDescent="0.25">
      <c r="B102" s="4" t="s">
        <v>42</v>
      </c>
      <c r="C102" s="5">
        <f>[1]Penal_Enjuiciados_TSJ!$D$20</f>
        <v>30</v>
      </c>
      <c r="D102" s="5">
        <f>[1]Penal_Enjuiciados_TSJ!$I$20</f>
        <v>26</v>
      </c>
      <c r="E102" s="6">
        <f t="shared" si="8"/>
        <v>-0.13333333333333333</v>
      </c>
    </row>
    <row r="103" spans="2:5" ht="20.100000000000001" customHeight="1" thickBot="1" x14ac:dyDescent="0.25">
      <c r="B103" s="4" t="s">
        <v>98</v>
      </c>
      <c r="C103" s="6">
        <f>(C101+C102)/C100</f>
        <v>0.59558823529411764</v>
      </c>
      <c r="D103" s="6">
        <f>(D101+D102)/D100</f>
        <v>0.73831775700934577</v>
      </c>
      <c r="E103" s="6">
        <f t="shared" si="8"/>
        <v>0.23964462905272871</v>
      </c>
    </row>
    <row r="104" spans="2:5" ht="20.100000000000001" customHeight="1" thickBot="1" x14ac:dyDescent="0.25">
      <c r="B104" s="4" t="s">
        <v>39</v>
      </c>
      <c r="C104" s="6">
        <f>C101/([1]Penal_Enjuiciados_TSJ!$C$20+[1]Penal_Enjuiciados_TSJ!$E$20)</f>
        <v>0.59302325581395354</v>
      </c>
      <c r="D104" s="6">
        <f>D101/([1]Penal_Enjuiciados_TSJ!$H$20+[1]Penal_Enjuiciados_TSJ!$J$20)</f>
        <v>0.74647887323943662</v>
      </c>
      <c r="E104" s="6">
        <f t="shared" si="8"/>
        <v>0.25876829605081458</v>
      </c>
    </row>
    <row r="105" spans="2:5" ht="20.100000000000001" customHeight="1" thickBot="1" x14ac:dyDescent="0.25">
      <c r="B105" s="4" t="s">
        <v>40</v>
      </c>
      <c r="C105" s="6">
        <f>C102/([1]Penal_Enjuiciados_TSJ!$D$20+[1]Penal_Enjuiciados_TSJ!$F$20)</f>
        <v>0.6</v>
      </c>
      <c r="D105" s="6">
        <f>D102/([1]Penal_Enjuiciados_TSJ!$I$20+[1]Penal_Enjuiciados_TSJ!$K$20)</f>
        <v>0.72222222222222221</v>
      </c>
      <c r="E105" s="6">
        <f t="shared" si="8"/>
        <v>0.20370370370370372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[1]Penal_Movimientos_TSJ!$B$20</f>
        <v>151</v>
      </c>
      <c r="D112" s="5">
        <f>[1]Penal_Movimientos_TSJ!$E$20</f>
        <v>113</v>
      </c>
      <c r="E112" s="6">
        <f>IF(C112&gt;0,(D112-C112)/C112,"-")</f>
        <v>-0.25165562913907286</v>
      </c>
    </row>
    <row r="113" spans="2:14" ht="15" thickBot="1" x14ac:dyDescent="0.25">
      <c r="B113" s="4" t="s">
        <v>56</v>
      </c>
      <c r="C113" s="5">
        <f>[1]Penal_Movimientos_TSJ!$C$20</f>
        <v>71</v>
      </c>
      <c r="D113" s="5">
        <f>[1]Penal_Movimientos_TSJ!$F$20</f>
        <v>69</v>
      </c>
      <c r="E113" s="6">
        <f t="shared" ref="E113:E114" si="9">IF(C113&gt;0,(D113-C113)/C113,"-")</f>
        <v>-2.8169014084507043E-2</v>
      </c>
    </row>
    <row r="114" spans="2:14" ht="15" thickBot="1" x14ac:dyDescent="0.25">
      <c r="B114" s="4" t="s">
        <v>57</v>
      </c>
      <c r="C114" s="5">
        <f>[1]Penal_Movimientos_TSJ!$D$20</f>
        <v>80</v>
      </c>
      <c r="D114" s="5">
        <f>[1]Penal_Movimientos_TSJ!$G$20</f>
        <v>44</v>
      </c>
      <c r="E114" s="6">
        <f t="shared" si="9"/>
        <v>-0.45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Instancia_TSJ'!$B$20</f>
        <v>1</v>
      </c>
      <c r="D128" s="10">
        <f>'[1]AP_Terminacion_1ª Instancia_TSJ'!$H$20</f>
        <v>1</v>
      </c>
      <c r="E128" s="10">
        <f>'[1]AP_Terminacion_1ª Instancia_TSJ'!$N$20</f>
        <v>0</v>
      </c>
      <c r="F128" s="10">
        <f>'[1]AP_Terminacion_1ª Instancia_TSJ'!$T$20</f>
        <v>2</v>
      </c>
      <c r="G128" s="10">
        <f>'[1]AP_Terminacion_1ª Instancia_TSJ'!$Z$20</f>
        <v>0</v>
      </c>
      <c r="H128" s="10">
        <f>'[1]AP_Terminacion_1ª Instancia_TSJ'!$AF$20</f>
        <v>0</v>
      </c>
      <c r="I128" s="10">
        <f>'[1]AP_Terminacion_1ª Instancia_TSJ'!$AL$20</f>
        <v>0</v>
      </c>
      <c r="J128" s="10">
        <f>'[1]AP_Terminacion_1ª Instancia_TSJ'!$AR$20</f>
        <v>0</v>
      </c>
      <c r="K128" s="6">
        <f>IF(C128=0,"-",(G128-C128)/C128)</f>
        <v>-1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f>'[1]AP_Terminacion_1ª Instancia_TSJ'!$C$20</f>
        <v>0</v>
      </c>
      <c r="D129" s="10">
        <f>'[1]AP_Terminacion_1ª Instancia_TSJ'!$I$20</f>
        <v>0</v>
      </c>
      <c r="E129" s="10">
        <f>'[1]AP_Terminacion_1ª Instancia_TSJ'!$O$20</f>
        <v>0</v>
      </c>
      <c r="F129" s="10">
        <f>'[1]AP_Terminacion_1ª Instancia_TSJ'!$U$20</f>
        <v>0</v>
      </c>
      <c r="G129" s="10">
        <f>'[1]AP_Terminacion_1ª Instancia_TSJ'!$AA$20</f>
        <v>0</v>
      </c>
      <c r="H129" s="10">
        <f>'[1]AP_Terminacion_1ª Instancia_TSJ'!$AG$20</f>
        <v>0</v>
      </c>
      <c r="I129" s="10">
        <f>'[1]AP_Terminacion_1ª Instancia_TSJ'!$AM$20</f>
        <v>0</v>
      </c>
      <c r="J129" s="10">
        <f>'[1]AP_Terminacion_1ª Instancia_TSJ'!$AS$20</f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f>'[1]AP_Terminacion_1ª Instancia_TSJ'!$D$20</f>
        <v>0</v>
      </c>
      <c r="D130" s="10">
        <f>'[1]AP_Terminacion_1ª Instancia_TSJ'!$J$20</f>
        <v>0</v>
      </c>
      <c r="E130" s="10">
        <f>'[1]AP_Terminacion_1ª Instancia_TSJ'!$P$20</f>
        <v>0</v>
      </c>
      <c r="F130" s="10">
        <f>'[1]AP_Terminacion_1ª Instancia_TSJ'!$V$20</f>
        <v>0</v>
      </c>
      <c r="G130" s="10">
        <f>'[1]AP_Terminacion_1ª Instancia_TSJ'!$AB$20</f>
        <v>0</v>
      </c>
      <c r="H130" s="10">
        <f>'[1]AP_Terminacion_1ª Instancia_TSJ'!$AH$20</f>
        <v>0</v>
      </c>
      <c r="I130" s="10">
        <f>'[1]AP_Terminacion_1ª Instancia_TSJ'!$AN$20</f>
        <v>0</v>
      </c>
      <c r="J130" s="10">
        <f>'[1]AP_Terminacion_1ª Instancia_TSJ'!$AT$20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Instancia_TSJ'!$E$20</f>
        <v>0</v>
      </c>
      <c r="D131" s="10">
        <f>'[1]AP_Terminacion_1ª Instancia_TSJ'!$K$20</f>
        <v>0</v>
      </c>
      <c r="E131" s="10">
        <f>'[1]AP_Terminacion_1ª Instancia_TSJ'!$Q$20</f>
        <v>0</v>
      </c>
      <c r="F131" s="10">
        <f>'[1]AP_Terminacion_1ª Instancia_TSJ'!$W$20</f>
        <v>0</v>
      </c>
      <c r="G131" s="10">
        <f>'[1]AP_Terminacion_1ª Instancia_TSJ'!$AC$20</f>
        <v>0</v>
      </c>
      <c r="H131" s="10">
        <f>'[1]AP_Terminacion_1ª Instancia_TSJ'!$AI$20</f>
        <v>0</v>
      </c>
      <c r="I131" s="10">
        <f>'[1]AP_Terminacion_1ª Instancia_TSJ'!$AO$20</f>
        <v>0</v>
      </c>
      <c r="J131" s="10">
        <f>'[1]AP_Terminacion_1ª Instancia_TSJ'!$AU$20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Instancia_TSJ'!$F$20</f>
        <v>0</v>
      </c>
      <c r="D132" s="10">
        <f>'[1]AP_Terminacion_1ª Instancia_TSJ'!$L$20</f>
        <v>0</v>
      </c>
      <c r="E132" s="10">
        <f>'[1]AP_Terminacion_1ª Instancia_TSJ'!$R$20</f>
        <v>0</v>
      </c>
      <c r="F132" s="10">
        <f>'[1]AP_Terminacion_1ª Instancia_TSJ'!$X$20</f>
        <v>0</v>
      </c>
      <c r="G132" s="10">
        <f>'[1]AP_Terminacion_1ª Instancia_TSJ'!$AD$20</f>
        <v>0</v>
      </c>
      <c r="H132" s="10">
        <f>'[1]AP_Terminacion_1ª Instancia_TSJ'!$AJ$20</f>
        <v>0</v>
      </c>
      <c r="I132" s="10">
        <f>'[1]AP_Terminacion_1ª Instancia_TSJ'!$AP$20</f>
        <v>0</v>
      </c>
      <c r="J132" s="10">
        <f>'[1]AP_Terminacion_1ª Instancia_TSJ'!$AV$20</f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f>'[1]AP_Terminacion_1ª Instancia_TSJ'!$G$20</f>
        <v>1</v>
      </c>
      <c r="D133" s="10">
        <f>'[1]AP_Terminacion_1ª Instancia_TSJ'!$M$20</f>
        <v>1</v>
      </c>
      <c r="E133" s="10">
        <f>'[1]AP_Terminacion_1ª Instancia_TSJ'!$S$20</f>
        <v>0</v>
      </c>
      <c r="F133" s="10">
        <f>'[1]AP_Terminacion_1ª Instancia_TSJ'!$Y$20</f>
        <v>2</v>
      </c>
      <c r="G133" s="10">
        <f>'[1]AP_Terminacion_1ª Instancia_TSJ'!$AE$20</f>
        <v>0</v>
      </c>
      <c r="H133" s="10">
        <f>'[1]AP_Terminacion_1ª Instancia_TSJ'!$AK$20</f>
        <v>0</v>
      </c>
      <c r="I133" s="10">
        <f>'[1]AP_Terminacion_1ª Instancia_TSJ'!$AQ$20</f>
        <v>0</v>
      </c>
      <c r="J133" s="10">
        <f>'[1]AP_Terminacion_1ª Instancia_TSJ'!$AW$20</f>
        <v>0</v>
      </c>
      <c r="K133" s="6">
        <f t="shared" si="11"/>
        <v>-1</v>
      </c>
      <c r="L133" s="6">
        <f t="shared" si="10"/>
        <v>-1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'[1]AP-Terminacion-Recursos_TSJ'!$B$20</f>
        <v>0</v>
      </c>
      <c r="D143" s="10">
        <f>'[1]AP-Terminacion-Recursos_TSJ'!$C$20</f>
        <v>0</v>
      </c>
      <c r="E143" s="10">
        <f>'[1]AP-Terminacion-Recursos_TSJ'!$D$20</f>
        <v>0</v>
      </c>
      <c r="F143" s="10">
        <f>'[1]AP-Terminacion-Recursos_TSJ'!$E$20</f>
        <v>0</v>
      </c>
      <c r="G143" s="10">
        <f>'[1]AP-Terminacion-Recursos_TSJ'!$Z$20</f>
        <v>0</v>
      </c>
      <c r="H143" s="10">
        <f>'[1]AP-Terminacion-Recursos_TSJ'!$AA$20</f>
        <v>0</v>
      </c>
      <c r="I143" s="10">
        <f>'[1]AP-Terminacion-Recursos_TSJ'!$AB$20</f>
        <v>0</v>
      </c>
      <c r="J143" s="10">
        <f>'[1]AP-Terminacion-Recursos_TSJ'!$AC$20</f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f>'[1]AP-Terminacion-Recursos_TSJ'!$F$20</f>
        <v>0</v>
      </c>
      <c r="D144" s="10">
        <f>'[1]AP-Terminacion-Recursos_TSJ'!$G$20</f>
        <v>0</v>
      </c>
      <c r="E144" s="10">
        <f>'[1]AP-Terminacion-Recursos_TSJ'!$H$20</f>
        <v>0</v>
      </c>
      <c r="F144" s="10">
        <f>'[1]AP-Terminacion-Recursos_TSJ'!$I$20</f>
        <v>0</v>
      </c>
      <c r="G144" s="10">
        <f>'[1]AP-Terminacion-Recursos_TSJ'!$AD$20</f>
        <v>2</v>
      </c>
      <c r="H144" s="10">
        <f>'[1]AP-Terminacion-Recursos_TSJ'!$AE$20</f>
        <v>0</v>
      </c>
      <c r="I144" s="10">
        <f>'[1]AP-Terminacion-Recursos_TSJ'!$AF$20</f>
        <v>0</v>
      </c>
      <c r="J144" s="10">
        <f>'[1]AP-Terminacion-Recursos_TSJ'!$AG$20</f>
        <v>2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f>'[1]AP-Terminacion-Recursos_TSJ'!$J$20</f>
        <v>10</v>
      </c>
      <c r="D145" s="10">
        <f>'[1]AP-Terminacion-Recursos_TSJ'!$K$20</f>
        <v>0</v>
      </c>
      <c r="E145" s="10">
        <f>'[1]AP-Terminacion-Recursos_TSJ'!$L$20</f>
        <v>1</v>
      </c>
      <c r="F145" s="10">
        <f>'[1]AP-Terminacion-Recursos_TSJ'!$M$20</f>
        <v>11</v>
      </c>
      <c r="G145" s="10">
        <f>'[1]AP-Terminacion-Recursos_TSJ'!$AH$20</f>
        <v>7</v>
      </c>
      <c r="H145" s="10">
        <f>'[1]AP-Terminacion-Recursos_TSJ'!$AI$20</f>
        <v>0</v>
      </c>
      <c r="I145" s="10">
        <f>'[1]AP-Terminacion-Recursos_TSJ'!$AJ$20</f>
        <v>1</v>
      </c>
      <c r="J145" s="10">
        <f>'[1]AP-Terminacion-Recursos_TSJ'!$AK$20</f>
        <v>8</v>
      </c>
      <c r="K145" s="6">
        <f t="shared" si="16"/>
        <v>-0.3</v>
      </c>
      <c r="L145" s="6" t="str">
        <f t="shared" si="15"/>
        <v>-</v>
      </c>
      <c r="M145" s="6">
        <f t="shared" si="15"/>
        <v>0</v>
      </c>
      <c r="N145" s="6">
        <f t="shared" si="15"/>
        <v>-0.27272727272727271</v>
      </c>
    </row>
    <row r="146" spans="2:14" ht="15" thickBot="1" x14ac:dyDescent="0.25">
      <c r="B146" s="4" t="s">
        <v>74</v>
      </c>
      <c r="C146" s="10">
        <f>'[1]AP-Terminacion-Recursos_TSJ'!$N$20</f>
        <v>1</v>
      </c>
      <c r="D146" s="10">
        <f>'[1]AP-Terminacion-Recursos_TSJ'!$O$20</f>
        <v>0</v>
      </c>
      <c r="E146" s="10">
        <f>'[1]AP-Terminacion-Recursos_TSJ'!$P$20</f>
        <v>0</v>
      </c>
      <c r="F146" s="10">
        <f>'[1]AP-Terminacion-Recursos_TSJ'!$Q$20</f>
        <v>1</v>
      </c>
      <c r="G146" s="10">
        <f>'[1]AP-Terminacion-Recursos_TSJ'!$AL$20</f>
        <v>2</v>
      </c>
      <c r="H146" s="10">
        <f>'[1]AP-Terminacion-Recursos_TSJ'!$AM$20</f>
        <v>0</v>
      </c>
      <c r="I146" s="10">
        <f>'[1]AP-Terminacion-Recursos_TSJ'!$AN$20</f>
        <v>0</v>
      </c>
      <c r="J146" s="10">
        <f>'[1]AP-Terminacion-Recursos_TSJ'!$AO$20</f>
        <v>2</v>
      </c>
      <c r="K146" s="6">
        <f t="shared" si="16"/>
        <v>1</v>
      </c>
      <c r="L146" s="6" t="str">
        <f t="shared" si="15"/>
        <v>-</v>
      </c>
      <c r="M146" s="6" t="str">
        <f t="shared" si="15"/>
        <v>-</v>
      </c>
      <c r="N146" s="6">
        <f t="shared" si="15"/>
        <v>1</v>
      </c>
    </row>
    <row r="147" spans="2:14" ht="15" thickBot="1" x14ac:dyDescent="0.25">
      <c r="B147" s="4" t="s">
        <v>75</v>
      </c>
      <c r="C147" s="10">
        <f>'[1]AP-Terminacion-Recursos_TSJ'!$R$20</f>
        <v>0</v>
      </c>
      <c r="D147" s="10">
        <f>'[1]AP-Terminacion-Recursos_TSJ'!$S$20</f>
        <v>0</v>
      </c>
      <c r="E147" s="10">
        <f>'[1]AP-Terminacion-Recursos_TSJ'!$T$20</f>
        <v>0</v>
      </c>
      <c r="F147" s="10">
        <f>'[1]AP-Terminacion-Recursos_TSJ'!$U$20</f>
        <v>0</v>
      </c>
      <c r="G147" s="10">
        <f>'[1]AP-Terminacion-Recursos_TSJ'!$AP$20</f>
        <v>0</v>
      </c>
      <c r="H147" s="10">
        <f>'[1]AP-Terminacion-Recursos_TSJ'!$AQ$20</f>
        <v>0</v>
      </c>
      <c r="I147" s="10">
        <f>'[1]AP-Terminacion-Recursos_TSJ'!$AR$20</f>
        <v>1</v>
      </c>
      <c r="J147" s="10">
        <f>'[1]AP-Terminacion-Recursos_TSJ'!$AS$20</f>
        <v>1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f>'[1]AP-Terminacion-Recursos_TSJ'!$V$20</f>
        <v>11</v>
      </c>
      <c r="D148" s="10">
        <f>'[1]AP-Terminacion-Recursos_TSJ'!$W$20</f>
        <v>0</v>
      </c>
      <c r="E148" s="10">
        <f>'[1]AP-Terminacion-Recursos_TSJ'!$X$20</f>
        <v>1</v>
      </c>
      <c r="F148" s="10">
        <f>'[1]AP-Terminacion-Recursos_TSJ'!$Y$20</f>
        <v>12</v>
      </c>
      <c r="G148" s="10">
        <f>'[1]AP-Terminacion-Recursos_TSJ'!$AT$20</f>
        <v>11</v>
      </c>
      <c r="H148" s="10">
        <f>'[1]AP-Terminacion-Recursos_TSJ'!$AU$20</f>
        <v>0</v>
      </c>
      <c r="I148" s="10">
        <f>'[1]AP-Terminacion-Recursos_TSJ'!$AV$20</f>
        <v>2</v>
      </c>
      <c r="J148" s="10">
        <f>'[1]AP-Terminacion-Recursos_TSJ'!$AW$20</f>
        <v>13</v>
      </c>
      <c r="K148" s="6">
        <f t="shared" ref="K148" si="17">IF(C148=0,"-",(G148-C148)/C148)</f>
        <v>0</v>
      </c>
      <c r="L148" s="6" t="str">
        <f t="shared" ref="L148" si="18">IF(D148=0,"-",(H148-D148)/D148)</f>
        <v>-</v>
      </c>
      <c r="M148" s="6">
        <f t="shared" ref="M148" si="19">IF(E148=0,"-",(I148-E148)/E148)</f>
        <v>1</v>
      </c>
      <c r="N148" s="6">
        <f t="shared" ref="N148" si="20">IF(F148=0,"-",(J148-F148)/F148)</f>
        <v>8.3333333333333329E-2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0.5</v>
      </c>
      <c r="H150" s="6" t="str">
        <f t="shared" si="21"/>
        <v>-</v>
      </c>
      <c r="I150" s="6" t="str">
        <f t="shared" si="21"/>
        <v>-</v>
      </c>
      <c r="J150" s="6">
        <f t="shared" si="21"/>
        <v>0.5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[1]AP_Apelaciones!$B$20</f>
        <v>10</v>
      </c>
      <c r="D157" s="19">
        <f>[1]AP_Apelaciones!$E$20</f>
        <v>10</v>
      </c>
      <c r="E157" s="18">
        <f>IF(C157=0,"-",(D157-C157)/C157)</f>
        <v>0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[1]AP_Apelaciones!$C$20</f>
        <v>0</v>
      </c>
      <c r="D158" s="19">
        <f>[1]AP_Apelaciones!$F$20</f>
        <v>1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[1]AP_Apelaciones!$D$20</f>
        <v>0</v>
      </c>
      <c r="D159" s="19">
        <f>[1]AP_Apelaciones!$G$20</f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>
        <f>IF(D157=0,"-",D157/(D157+D158+D159))</f>
        <v>0.90909090909090906</v>
      </c>
      <c r="E160" s="18">
        <f>IF(OR(C160="-",D160="-"),"-",(D160-C160)/C160)</f>
        <v>-9.0909090909090939E-2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[1]AP_Enjuiciados_TSJ!$B$20</f>
        <v>2</v>
      </c>
      <c r="D166" s="5">
        <f>[1]AP_Enjuiciados_TSJ!$G$20</f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f>[1]AP_Enjuiciados_TSJ!$C$20</f>
        <v>1</v>
      </c>
      <c r="D167" s="5">
        <f>[1]AP_Enjuiciados_TSJ!$H$20</f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f>[1]AP_Enjuiciados_TSJ!$D$20</f>
        <v>1</v>
      </c>
      <c r="D168" s="5">
        <f>[1]AP_Enjuiciados_TSJ!$I$20</f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IF(C167=0,"-",C167/(C167+[1]AP_Enjuiciados_TSJ!$E$20))</f>
        <v>1</v>
      </c>
      <c r="D170" s="6" t="str">
        <f>IF(D167=0,"-",D167/(D167+[1]AP_Enjuiciados_TSJ!$J$20))</f>
        <v>-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IF(C168=0,"-",C168/(C168+[1]AP_Enjuiciados_TSJ!$F$20))</f>
        <v>1</v>
      </c>
      <c r="D171" s="6" t="str">
        <f>IF(D168=0,"-",D168/(D168+[1]AP_Enjuiciados_TSJ!$K$20))</f>
        <v>-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[1]AP_1ªIns_TSJ!$B$20</f>
        <v>2</v>
      </c>
      <c r="D178" s="5">
        <f>[1]AP_1ªIns_TSJ!$F$20</f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f>[1]AP_1ªIns_TSJ!$C$20</f>
        <v>2</v>
      </c>
      <c r="D179" s="5">
        <f>[1]AP_1ªIns_TSJ!$G$20</f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f>[1]AP_1ªIns_TSJ!$D$20</f>
        <v>0</v>
      </c>
      <c r="D180" s="5">
        <f>[1]AP_1ªIns_TSJ!$H$20</f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f>[1]AP_1ªIns_TSJ!$E$20</f>
        <v>0</v>
      </c>
      <c r="D181" s="5">
        <f>[1]AP_1ªIns_TSJ!$I$20</f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f>[1]AP_Recursos_TSJ!$B$20</f>
        <v>13</v>
      </c>
      <c r="D182" s="5">
        <f>[1]AP_Recursos_TSJ!$F$20</f>
        <v>10</v>
      </c>
      <c r="E182" s="6">
        <f t="shared" si="26"/>
        <v>-0.23076923076923078</v>
      </c>
      <c r="H182" s="13"/>
    </row>
    <row r="183" spans="2:8" ht="15" thickBot="1" x14ac:dyDescent="0.25">
      <c r="B183" s="4" t="s">
        <v>47</v>
      </c>
      <c r="C183" s="5">
        <f>[1]AP_Recursos_TSJ!$C$20</f>
        <v>13</v>
      </c>
      <c r="D183" s="5">
        <f>[1]AP_Recursos_TSJ!$G$20</f>
        <v>9</v>
      </c>
      <c r="E183" s="6">
        <f t="shared" si="26"/>
        <v>-0.30769230769230771</v>
      </c>
      <c r="H183" s="13"/>
    </row>
    <row r="184" spans="2:8" ht="15" thickBot="1" x14ac:dyDescent="0.25">
      <c r="B184" s="4" t="s">
        <v>70</v>
      </c>
      <c r="C184" s="5">
        <f>[1]AP_Recursos_TSJ!$D$20</f>
        <v>0</v>
      </c>
      <c r="D184" s="5">
        <f>[1]AP_Recursos_TSJ!$H$20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[1]AP_Recursos_TSJ!$E$20</f>
        <v>0</v>
      </c>
      <c r="D185" s="5">
        <f>[1]AP_Recursos_TSJ!$I$20</f>
        <v>1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[1]Menores_Sentencia_TSJ!$B$20</f>
        <v>1</v>
      </c>
      <c r="D197" s="5">
        <f>[1]Menores_Sentencia_TSJ!$F$20</f>
        <v>2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f>[1]Menores_Sentencia_TSJ!$C$20</f>
        <v>0</v>
      </c>
      <c r="D198" s="5">
        <f>[1]Menores_Sentencia_TSJ!$G$20</f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[1]Menores_Sentencia_TSJ!$D$20</f>
        <v>1</v>
      </c>
      <c r="D199" s="5">
        <f>[1]Menores_Sentencia_TSJ!$H$20</f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f>[1]Menores_Sentencia_TSJ!$E$20</f>
        <v>1</v>
      </c>
      <c r="D200" s="5">
        <f>[1]Menores_Sentencia_TSJ!$I$20</f>
        <v>2</v>
      </c>
      <c r="E200" s="6">
        <f t="shared" si="27"/>
        <v>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[1]Menores_Enjuiciados_TSJ!$B$20</f>
        <v>1</v>
      </c>
      <c r="D208" s="5">
        <f>[1]Menores_Enjuiciados_TSJ!$H$20</f>
        <v>2</v>
      </c>
      <c r="E208" s="6">
        <f t="shared" si="28"/>
        <v>1</v>
      </c>
    </row>
    <row r="209" spans="2:5" ht="20.100000000000001" customHeight="1" thickBot="1" x14ac:dyDescent="0.25">
      <c r="B209" s="17" t="s">
        <v>86</v>
      </c>
      <c r="C209" s="5">
        <f>[1]Menores_Enjuiciados_TSJ!$C$20</f>
        <v>1</v>
      </c>
      <c r="D209" s="5">
        <f>[1]Menores_Enjuiciados_TSJ!$I$20</f>
        <v>2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f>[1]Menores_Enjuiciados_TSJ!$D$20</f>
        <v>0</v>
      </c>
      <c r="D210" s="5">
        <f>[1]Menores_Enjuiciados_TSJ!$J$20</f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[1]Menores_Enjuiciados_TSJ!$E$20</f>
        <v>0</v>
      </c>
      <c r="D212" s="5">
        <f>[1]Menores_Enjuiciados_TSJ!$K$20</f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[1]Menores_Enjuiciados_TSJ!$F$20</f>
        <v>0</v>
      </c>
      <c r="D213" s="5">
        <f>[1]Menores_Enjuiciados_TSJ!$L$20</f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[1]Menores_Enjuiciados_TSJ!$G$20</f>
        <v>0</v>
      </c>
      <c r="D214" s="5">
        <f>[1]Menores_Enjuiciados_TSJ!$M$20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[1]Menores_Asuntos_TSJ!$B$20</f>
        <v>0</v>
      </c>
      <c r="D221" s="5">
        <f>[1]Menores_Asuntos_TSJ!$E$20</f>
        <v>3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f>[1]Menores_Asuntos_TSJ!$C$20</f>
        <v>1</v>
      </c>
      <c r="D222" s="5">
        <f>[1]Menores_Asuntos_TSJ!$F$20</f>
        <v>3</v>
      </c>
      <c r="E222" s="6">
        <f t="shared" si="30"/>
        <v>2</v>
      </c>
    </row>
    <row r="223" spans="2:5" ht="15" thickBot="1" x14ac:dyDescent="0.25">
      <c r="B223" s="16" t="s">
        <v>93</v>
      </c>
      <c r="C223" s="5">
        <f>[1]Menores_Asuntos_TSJ!$D$20</f>
        <v>0</v>
      </c>
      <c r="D223" s="5">
        <f>[1]Menores_Asuntos_TSJ!$G$20</f>
        <v>0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>
        <f>Portada!B9</f>
        <v>2020</v>
      </c>
    </row>
    <row r="13" spans="2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f>'[1]VG_Denuncias TSJ'!$B$4</f>
        <v>34629</v>
      </c>
      <c r="D14" s="5">
        <f>'[1]VG_Denuncias TSJ'!$V$4</f>
        <v>31401</v>
      </c>
      <c r="E14" s="6">
        <f>IF(C14&gt;0,(D14-C14)/C14)</f>
        <v>-9.3216668110543188E-2</v>
      </c>
    </row>
    <row r="15" spans="2:5" ht="20.100000000000001" customHeight="1" thickBot="1" x14ac:dyDescent="0.25">
      <c r="B15" s="4" t="s">
        <v>17</v>
      </c>
      <c r="C15" s="5">
        <f>'[1]VG_Denuncias TSJ'!$C$4</f>
        <v>33203</v>
      </c>
      <c r="D15" s="5">
        <f>'[1]VG_Denuncias TSJ'!$W$4</f>
        <v>29734</v>
      </c>
      <c r="E15" s="6">
        <f t="shared" ref="E15:E25" si="0">IF(C15&gt;0,(D15-C15)/C15)</f>
        <v>-0.10447851097792368</v>
      </c>
    </row>
    <row r="16" spans="2:5" ht="20.100000000000001" customHeight="1" thickBot="1" x14ac:dyDescent="0.25">
      <c r="B16" s="4" t="s">
        <v>18</v>
      </c>
      <c r="C16" s="5">
        <f>'[1]VG_Denuncias TSJ'!$D$4</f>
        <v>25742</v>
      </c>
      <c r="D16" s="5">
        <f>'[1]VG_Denuncias TSJ'!$X$4</f>
        <v>22681</v>
      </c>
      <c r="E16" s="6">
        <f t="shared" si="0"/>
        <v>-0.11891072954704374</v>
      </c>
    </row>
    <row r="17" spans="2:5" ht="20.100000000000001" customHeight="1" thickBot="1" x14ac:dyDescent="0.25">
      <c r="B17" s="4" t="s">
        <v>19</v>
      </c>
      <c r="C17" s="5">
        <f>'[1]VG_Denuncias TSJ'!$E$4</f>
        <v>7461</v>
      </c>
      <c r="D17" s="5">
        <f>'[1]VG_Denuncias TSJ'!$Y$4</f>
        <v>7053</v>
      </c>
      <c r="E17" s="6">
        <f t="shared" si="0"/>
        <v>-5.4684358665058302E-2</v>
      </c>
    </row>
    <row r="18" spans="2:5" ht="20.100000000000001" customHeight="1" thickBot="1" x14ac:dyDescent="0.25">
      <c r="B18" s="4" t="s">
        <v>100</v>
      </c>
      <c r="C18" s="5">
        <f>'[1]VG_Denuncias TSJ'!$M$4</f>
        <v>0</v>
      </c>
      <c r="D18" s="5">
        <f>'[1]VG_Denuncias TSJ'!$AG$4</f>
        <v>146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TSJ'!$N$4</f>
        <v>0</v>
      </c>
      <c r="D19" s="5">
        <f>'[1]VG_Denuncias TSJ'!$AH$4</f>
        <v>30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0.22470861066771075</v>
      </c>
      <c r="D20" s="6">
        <f>D17/D15</f>
        <v>0.23720320172193449</v>
      </c>
      <c r="E20" s="6">
        <f t="shared" si="0"/>
        <v>5.5603525904488769E-2</v>
      </c>
    </row>
    <row r="21" spans="2:5" ht="30" customHeight="1" thickBot="1" x14ac:dyDescent="0.25">
      <c r="B21" s="4" t="s">
        <v>23</v>
      </c>
      <c r="C21" s="5">
        <f>'[1]VG_Denuncias TSJ'!$O$4</f>
        <v>2613</v>
      </c>
      <c r="D21" s="5">
        <f>'[1]VG_Denuncias TSJ'!$AI$4</f>
        <v>2107</v>
      </c>
      <c r="E21" s="6">
        <f t="shared" si="0"/>
        <v>-0.19364714887102946</v>
      </c>
    </row>
    <row r="22" spans="2:5" ht="20.100000000000001" customHeight="1" thickBot="1" x14ac:dyDescent="0.25">
      <c r="B22" s="4" t="s">
        <v>24</v>
      </c>
      <c r="C22" s="5">
        <f>'[1]VG_Denuncias TSJ'!$P$4</f>
        <v>1961</v>
      </c>
      <c r="D22" s="5">
        <f>'[1]VG_Denuncias TSJ'!$AJ$4</f>
        <v>1502</v>
      </c>
      <c r="E22" s="6">
        <f t="shared" si="0"/>
        <v>-0.23406425293217745</v>
      </c>
    </row>
    <row r="23" spans="2:5" ht="20.100000000000001" customHeight="1" thickBot="1" x14ac:dyDescent="0.25">
      <c r="B23" s="4" t="s">
        <v>25</v>
      </c>
      <c r="C23" s="5">
        <f>'[1]VG_Denuncias TSJ'!$Q$4</f>
        <v>652</v>
      </c>
      <c r="D23" s="5">
        <f>'[1]VG_Denuncias TSJ'!$AK$4</f>
        <v>605</v>
      </c>
      <c r="E23" s="6">
        <f t="shared" si="0"/>
        <v>-7.2085889570552147E-2</v>
      </c>
    </row>
    <row r="24" spans="2:5" ht="20.100000000000001" customHeight="1" thickBot="1" x14ac:dyDescent="0.25">
      <c r="B24" s="4" t="s">
        <v>21</v>
      </c>
      <c r="C24" s="6">
        <f>C23/C21</f>
        <v>0.24952162265595101</v>
      </c>
      <c r="D24" s="6">
        <f t="shared" ref="D24" si="1">D23/D21</f>
        <v>0.28713811105837683</v>
      </c>
      <c r="E24" s="6">
        <f t="shared" si="0"/>
        <v>0.15075442361278937</v>
      </c>
    </row>
    <row r="25" spans="2:5" ht="20.100000000000001" customHeight="1" thickBot="1" x14ac:dyDescent="0.25">
      <c r="B25" s="7" t="s">
        <v>26</v>
      </c>
      <c r="C25" s="6">
        <f>'[1]VG_Denuncias TSJ'!$U$4</f>
        <v>0.76301880878247219</v>
      </c>
      <c r="D25" s="6">
        <f>'[1]VG_Denuncias TSJ'!$AR$4</f>
        <v>0.6791096250211266</v>
      </c>
      <c r="E25" s="6">
        <f t="shared" si="0"/>
        <v>-0.10997000702412191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[1]VG_Ordenes_TSJ!$B$4</f>
        <v>8480</v>
      </c>
      <c r="D34" s="5">
        <f>[1]VG_Ordenes_TSJ!$G$4</f>
        <v>7978</v>
      </c>
      <c r="E34" s="6">
        <f>IF(C34&gt;0,(D34-C34)/C34)</f>
        <v>-5.9198113207547171E-2</v>
      </c>
    </row>
    <row r="35" spans="2:5" ht="20.100000000000001" customHeight="1" thickBot="1" x14ac:dyDescent="0.25">
      <c r="B35" s="4" t="s">
        <v>29</v>
      </c>
      <c r="C35" s="5">
        <f>[1]VG_Ordenes_TSJ!$C$4</f>
        <v>81</v>
      </c>
      <c r="D35" s="5">
        <f>[1]VG_Ordenes_TSJ!$H$4</f>
        <v>28</v>
      </c>
      <c r="E35" s="6">
        <f t="shared" ref="E35:E37" si="2">IF(C35&gt;0,(D35-C35)/C35)</f>
        <v>-0.65432098765432101</v>
      </c>
    </row>
    <row r="36" spans="2:5" ht="20.100000000000001" customHeight="1" thickBot="1" x14ac:dyDescent="0.25">
      <c r="B36" s="4" t="s">
        <v>28</v>
      </c>
      <c r="C36" s="5">
        <f>[1]VG_Ordenes_TSJ!$D$4</f>
        <v>6587</v>
      </c>
      <c r="D36" s="5">
        <f>[1]VG_Ordenes_TSJ!$I$4</f>
        <v>6372</v>
      </c>
      <c r="E36" s="6">
        <f t="shared" si="2"/>
        <v>-3.2640048580537422E-2</v>
      </c>
    </row>
    <row r="37" spans="2:5" ht="20.100000000000001" customHeight="1" thickBot="1" x14ac:dyDescent="0.25">
      <c r="B37" s="4" t="s">
        <v>30</v>
      </c>
      <c r="C37" s="5">
        <f>[1]VG_Ordenes_TSJ!$E$4</f>
        <v>1812</v>
      </c>
      <c r="D37" s="5">
        <f>[1]VG_Ordenes_TSJ!$J$4</f>
        <v>1578</v>
      </c>
      <c r="E37" s="6">
        <f t="shared" si="2"/>
        <v>-0.12913907284768211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[1]VG_Terminacion_TSJ!$C$4</f>
        <v>4036</v>
      </c>
      <c r="D44" s="5">
        <f>[1]VG_Terminacion_TSJ!$L$4</f>
        <v>3738</v>
      </c>
      <c r="E44" s="6">
        <f>IF(C44&gt;0,(D44-C44)/C44)</f>
        <v>-7.3835480673934584E-2</v>
      </c>
    </row>
    <row r="45" spans="2:5" ht="20.100000000000001" customHeight="1" thickBot="1" x14ac:dyDescent="0.25">
      <c r="B45" s="4" t="s">
        <v>34</v>
      </c>
      <c r="C45" s="5">
        <f>[1]VG_Terminacion_TSJ!$B$4</f>
        <v>691</v>
      </c>
      <c r="D45" s="5">
        <f>[1]VG_Terminacion_TSJ!$K$4</f>
        <v>520</v>
      </c>
      <c r="E45" s="6">
        <f t="shared" ref="E45:E51" si="3">IF(C45&gt;0,(D45-C45)/C45)</f>
        <v>-0.24746743849493488</v>
      </c>
    </row>
    <row r="46" spans="2:5" ht="20.100000000000001" customHeight="1" thickBot="1" x14ac:dyDescent="0.25">
      <c r="B46" s="4" t="s">
        <v>31</v>
      </c>
      <c r="C46" s="5">
        <f>[1]VG_Terminacion_TSJ!$D$4</f>
        <v>702</v>
      </c>
      <c r="D46" s="5">
        <f>[1]VG_Terminacion_TSJ!$M$4</f>
        <v>675</v>
      </c>
      <c r="E46" s="6">
        <f t="shared" si="3"/>
        <v>-3.8461538461538464E-2</v>
      </c>
    </row>
    <row r="47" spans="2:5" ht="20.100000000000001" customHeight="1" thickBot="1" x14ac:dyDescent="0.25">
      <c r="B47" s="4" t="s">
        <v>32</v>
      </c>
      <c r="C47" s="5">
        <f>[1]VG_Terminacion_TSJ!$E$4</f>
        <v>9786</v>
      </c>
      <c r="D47" s="5">
        <f>[1]VG_Terminacion_TSJ!$N$4</f>
        <v>10276</v>
      </c>
      <c r="E47" s="6">
        <f t="shared" si="3"/>
        <v>5.007153075822604E-2</v>
      </c>
    </row>
    <row r="48" spans="2:5" ht="20.100000000000001" customHeight="1" thickBot="1" x14ac:dyDescent="0.25">
      <c r="B48" s="4" t="s">
        <v>35</v>
      </c>
      <c r="C48" s="5">
        <f>[1]VG_Terminacion_TSJ!$F$4</f>
        <v>6421</v>
      </c>
      <c r="D48" s="5">
        <f>[1]VG_Terminacion_TSJ!$O$4</f>
        <v>5502</v>
      </c>
      <c r="E48" s="6">
        <f t="shared" si="3"/>
        <v>-0.14312412396822924</v>
      </c>
    </row>
    <row r="49" spans="2:5" ht="20.100000000000001" customHeight="1" thickBot="1" x14ac:dyDescent="0.25">
      <c r="B49" s="4" t="s">
        <v>67</v>
      </c>
      <c r="C49" s="5">
        <f>[1]VG_Terminacion_TSJ!$G$4</f>
        <v>8179</v>
      </c>
      <c r="D49" s="5">
        <f>[1]VG_Terminacion_TSJ!$P$4</f>
        <v>6957</v>
      </c>
      <c r="E49" s="6">
        <f t="shared" si="3"/>
        <v>-0.14940701797285733</v>
      </c>
    </row>
    <row r="50" spans="2:5" ht="20.100000000000001" customHeight="1" collapsed="1" thickBot="1" x14ac:dyDescent="0.25">
      <c r="B50" s="4" t="s">
        <v>36</v>
      </c>
      <c r="C50" s="6">
        <f>C44/(C44+C45)</f>
        <v>0.85381848952824202</v>
      </c>
      <c r="D50" s="6">
        <f>D44/(D44+D45)</f>
        <v>0.87787693752935647</v>
      </c>
      <c r="E50" s="6">
        <f t="shared" si="3"/>
        <v>2.81774736623558E-2</v>
      </c>
    </row>
    <row r="51" spans="2:5" ht="20.100000000000001" customHeight="1" thickBot="1" x14ac:dyDescent="0.25">
      <c r="B51" s="4" t="s">
        <v>37</v>
      </c>
      <c r="C51" s="6">
        <f>C47/(C46+C47)</f>
        <v>0.93306636155606404</v>
      </c>
      <c r="D51" s="6">
        <f>D47/(D46+D47)</f>
        <v>0.93836179344352111</v>
      </c>
      <c r="E51" s="6">
        <f t="shared" si="3"/>
        <v>5.675300391952764E-3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[1]VG_Enjuiciados_TSJ!$B$4</f>
        <v>4771</v>
      </c>
      <c r="D58" s="5">
        <f>[1]VG_Enjuiciados_TSJ!$G$4</f>
        <v>4280</v>
      </c>
      <c r="E58" s="6">
        <f>IF(C58&gt;0,(D58-C58)/C58)</f>
        <v>-0.10291343533850346</v>
      </c>
    </row>
    <row r="59" spans="2:5" ht="20.100000000000001" customHeight="1" thickBot="1" x14ac:dyDescent="0.25">
      <c r="B59" s="4" t="s">
        <v>41</v>
      </c>
      <c r="C59" s="5">
        <f>[1]VG_Enjuiciados_TSJ!$C$4</f>
        <v>3251</v>
      </c>
      <c r="D59" s="5">
        <f>[1]VG_Enjuiciados_TSJ!$H$4</f>
        <v>2960</v>
      </c>
      <c r="E59" s="6">
        <f t="shared" ref="E59:E63" si="4">IF(C59&gt;0,(D59-C59)/C59)</f>
        <v>-8.9510919717010154E-2</v>
      </c>
    </row>
    <row r="60" spans="2:5" ht="20.100000000000001" customHeight="1" thickBot="1" x14ac:dyDescent="0.25">
      <c r="B60" s="4" t="s">
        <v>42</v>
      </c>
      <c r="C60" s="5">
        <f>[1]VG_Enjuiciados_TSJ!$D$4</f>
        <v>796</v>
      </c>
      <c r="D60" s="5">
        <f>[1]VG_Enjuiciados_TSJ!$I$4</f>
        <v>788</v>
      </c>
      <c r="E60" s="6">
        <f t="shared" si="4"/>
        <v>-1.0050251256281407E-2</v>
      </c>
    </row>
    <row r="61" spans="2:5" ht="20.100000000000001" customHeight="1" collapsed="1" thickBot="1" x14ac:dyDescent="0.25">
      <c r="B61" s="4" t="s">
        <v>98</v>
      </c>
      <c r="C61" s="6">
        <f>(C59+C60)/C58</f>
        <v>0.84824984280025151</v>
      </c>
      <c r="D61" s="6">
        <f>(D59+D60)/D58</f>
        <v>0.87570093457943921</v>
      </c>
      <c r="E61" s="6">
        <f t="shared" si="4"/>
        <v>3.2362035798988019E-2</v>
      </c>
    </row>
    <row r="62" spans="2:5" ht="20.100000000000001" customHeight="1" thickBot="1" x14ac:dyDescent="0.25">
      <c r="B62" s="4" t="s">
        <v>39</v>
      </c>
      <c r="C62" s="6">
        <f>C59/(C59+[1]VG_Enjuiciados_TSJ!$E$4)</f>
        <v>0.83273565573770492</v>
      </c>
      <c r="D62" s="6">
        <f>D59/(D59+[1]VG_Enjuiciados_TSJ!$J$4)</f>
        <v>0.86071532422215757</v>
      </c>
      <c r="E62" s="6">
        <f t="shared" si="4"/>
        <v>3.3599700327069569E-2</v>
      </c>
    </row>
    <row r="63" spans="2:5" ht="20.100000000000001" customHeight="1" thickBot="1" x14ac:dyDescent="0.25">
      <c r="B63" s="4" t="s">
        <v>40</v>
      </c>
      <c r="C63" s="6">
        <f>C60/(C60+[1]VG_Enjuiciados_TSJ!$F$4)</f>
        <v>0.91810841983852365</v>
      </c>
      <c r="D63" s="6">
        <f>D60/(D60+[1]VG_Enjuiciados_TSJ!$K$4)</f>
        <v>0.93697978596908438</v>
      </c>
      <c r="E63" s="6">
        <f t="shared" si="4"/>
        <v>2.0554616124618282E-2</v>
      </c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[1]VG_Movimiento_TSJ!$B$5</f>
        <v>36263</v>
      </c>
      <c r="D70" s="5">
        <f>[1]VG_Movimiento_TSJ!$Z$5</f>
        <v>34438</v>
      </c>
      <c r="E70" s="6">
        <f t="shared" ref="E70:E75" si="5">IF(C70&gt;0,(D70-C70)/C70)</f>
        <v>-5.0326779361884011E-2</v>
      </c>
    </row>
    <row r="71" spans="2:10" ht="20.100000000000001" customHeight="1" thickBot="1" x14ac:dyDescent="0.25">
      <c r="B71" s="4" t="s">
        <v>45</v>
      </c>
      <c r="C71" s="5">
        <f>[1]VG_Movimiento_TSJ!$E$5</f>
        <v>11037</v>
      </c>
      <c r="D71" s="5">
        <f>[1]VG_Movimiento_TSJ!$AC$5</f>
        <v>9473</v>
      </c>
      <c r="E71" s="6">
        <f t="shared" si="5"/>
        <v>-0.14170517350729364</v>
      </c>
    </row>
    <row r="72" spans="2:10" ht="20.100000000000001" customHeight="1" thickBot="1" x14ac:dyDescent="0.25">
      <c r="B72" s="4" t="s">
        <v>43</v>
      </c>
      <c r="C72" s="5">
        <f>[1]VG_Movimiento_TSJ!$H$5</f>
        <v>65</v>
      </c>
      <c r="D72" s="5">
        <f>[1]VG_Movimiento_TSJ!$AF$5</f>
        <v>66</v>
      </c>
      <c r="E72" s="6">
        <f t="shared" si="5"/>
        <v>1.5384615384615385E-2</v>
      </c>
    </row>
    <row r="73" spans="2:10" ht="20.100000000000001" customHeight="1" thickBot="1" x14ac:dyDescent="0.25">
      <c r="B73" s="4" t="s">
        <v>46</v>
      </c>
      <c r="C73" s="5">
        <f>[1]VG_Movimiento_TSJ!$K$5</f>
        <v>16663</v>
      </c>
      <c r="D73" s="5">
        <f>[1]VG_Movimiento_TSJ!$AI$5</f>
        <v>17312</v>
      </c>
      <c r="E73" s="6">
        <f t="shared" si="5"/>
        <v>3.8948568685110721E-2</v>
      </c>
    </row>
    <row r="74" spans="2:10" ht="20.100000000000001" customHeight="1" thickBot="1" x14ac:dyDescent="0.25">
      <c r="B74" s="4" t="s">
        <v>47</v>
      </c>
      <c r="C74" s="5">
        <f>[1]VG_Movimiento_TSJ!$N$5</f>
        <v>6667</v>
      </c>
      <c r="D74" s="5">
        <f>[1]VG_Movimiento_TSJ!$AL$5</f>
        <v>5931</v>
      </c>
      <c r="E74" s="6">
        <f t="shared" si="5"/>
        <v>-0.1103944802759862</v>
      </c>
    </row>
    <row r="75" spans="2:10" ht="20.100000000000001" customHeight="1" thickBot="1" x14ac:dyDescent="0.25">
      <c r="B75" s="4" t="s">
        <v>48</v>
      </c>
      <c r="C75" s="5">
        <f>[1]VG_Movimiento_TSJ!$Q$5</f>
        <v>1815</v>
      </c>
      <c r="D75" s="5">
        <f>[1]VG_Movimiento_TSJ!$AO$5</f>
        <v>1631</v>
      </c>
      <c r="E75" s="6">
        <f t="shared" si="5"/>
        <v>-0.10137741046831956</v>
      </c>
    </row>
    <row r="76" spans="2:10" ht="20.100000000000001" customHeight="1" thickBot="1" x14ac:dyDescent="0.25">
      <c r="B76" s="4" t="s">
        <v>49</v>
      </c>
      <c r="C76" s="5">
        <f>[1]VG_Movimiento_TSJ!$T$5</f>
        <v>0</v>
      </c>
      <c r="D76" s="5">
        <f>[1]VG_Movimiento_TSJ!$AR$5</f>
        <v>0</v>
      </c>
      <c r="E76" s="6" t="str">
        <f>IF(C76&gt;0,(D76-C76)/C76,"-")</f>
        <v>-</v>
      </c>
    </row>
    <row r="77" spans="2:10" ht="20.100000000000001" customHeight="1" thickBot="1" x14ac:dyDescent="0.25">
      <c r="B77" s="4" t="s">
        <v>50</v>
      </c>
      <c r="C77" s="5">
        <f>[1]VG_Movimiento_TSJ!$W$5</f>
        <v>16</v>
      </c>
      <c r="D77" s="5">
        <f>[1]VG_Movimiento_TSJ!$AU$5</f>
        <v>25</v>
      </c>
      <c r="E77" s="6">
        <f>IF(C77&gt;0,(D77-C77)/C77,"-")</f>
        <v>0.5625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[1]Penal_Terminacion_TSJ!$B$4</f>
        <v>1900</v>
      </c>
      <c r="D90" s="5">
        <f>[1]Penal_Terminacion_TSJ!$E$4</f>
        <v>1406</v>
      </c>
      <c r="E90" s="6">
        <f>IF(C90&gt;0,(D90-C90)/C90,"-")</f>
        <v>-0.26</v>
      </c>
    </row>
    <row r="91" spans="2:5" ht="29.25" thickBot="1" x14ac:dyDescent="0.25">
      <c r="B91" s="4" t="s">
        <v>52</v>
      </c>
      <c r="C91" s="5">
        <f>[1]Penal_Terminacion_TSJ!$C$4</f>
        <v>1491</v>
      </c>
      <c r="D91" s="5">
        <f>[1]Penal_Terminacion_TSJ!$F$4</f>
        <v>1068</v>
      </c>
      <c r="E91" s="6">
        <f t="shared" ref="E91:E93" si="6">IF(C91&gt;0,(D91-C91)/C91,"-")</f>
        <v>-0.28370221327967809</v>
      </c>
    </row>
    <row r="92" spans="2:5" ht="29.25" customHeight="1" thickBot="1" x14ac:dyDescent="0.25">
      <c r="B92" s="4" t="s">
        <v>53</v>
      </c>
      <c r="C92" s="5">
        <f>[1]Penal_Terminacion_TSJ!$D$4</f>
        <v>2962</v>
      </c>
      <c r="D92" s="5">
        <f>[1]Penal_Terminacion_TSJ!$G$4</f>
        <v>1866</v>
      </c>
      <c r="E92" s="6">
        <f t="shared" si="6"/>
        <v>-0.37002025658338961</v>
      </c>
    </row>
    <row r="93" spans="2:5" ht="29.25" customHeight="1" thickBot="1" x14ac:dyDescent="0.25">
      <c r="B93" s="4" t="s">
        <v>54</v>
      </c>
      <c r="C93" s="6">
        <f>(C90+C91)/(C90+C91+C92)</f>
        <v>0.53376357626318272</v>
      </c>
      <c r="D93" s="6">
        <f>(D90+D91)/(D90+D91+D92)</f>
        <v>0.57004608294930881</v>
      </c>
      <c r="E93" s="6">
        <f t="shared" si="6"/>
        <v>6.7974864340005631E-2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[1]Penal_Enjuiciados_TSJ!$B$4</f>
        <v>6454</v>
      </c>
      <c r="D100" s="5">
        <f>[1]Penal_Enjuiciados_TSJ!$G$4</f>
        <v>4394</v>
      </c>
      <c r="E100" s="6">
        <f>IF(C100&gt;0,(D100-C100)/C100,"-")</f>
        <v>-0.3191819026960025</v>
      </c>
    </row>
    <row r="101" spans="2:5" ht="20.100000000000001" customHeight="1" thickBot="1" x14ac:dyDescent="0.25">
      <c r="B101" s="4" t="s">
        <v>41</v>
      </c>
      <c r="C101" s="5">
        <f>[1]Penal_Enjuiciados_TSJ!$C$4</f>
        <v>2674</v>
      </c>
      <c r="D101" s="5">
        <f>[1]Penal_Enjuiciados_TSJ!$H$4</f>
        <v>1962</v>
      </c>
      <c r="E101" s="6">
        <f t="shared" ref="E101:E105" si="7">IF(C101&gt;0,(D101-C101)/C101,"-")</f>
        <v>-0.26626776364996263</v>
      </c>
    </row>
    <row r="102" spans="2:5" ht="20.100000000000001" customHeight="1" thickBot="1" x14ac:dyDescent="0.25">
      <c r="B102" s="4" t="s">
        <v>42</v>
      </c>
      <c r="C102" s="5">
        <f>[1]Penal_Enjuiciados_TSJ!$D$4</f>
        <v>751</v>
      </c>
      <c r="D102" s="5">
        <f>[1]Penal_Enjuiciados_TSJ!$I$4</f>
        <v>527</v>
      </c>
      <c r="E102" s="6">
        <f t="shared" si="7"/>
        <v>-0.29826897470039948</v>
      </c>
    </row>
    <row r="103" spans="2:5" ht="20.100000000000001" customHeight="1" thickBot="1" x14ac:dyDescent="0.25">
      <c r="B103" s="4" t="s">
        <v>98</v>
      </c>
      <c r="C103" s="6">
        <f>(C101+C102)/C100</f>
        <v>0.53067864889990701</v>
      </c>
      <c r="D103" s="6">
        <f>(D101+D102)/D100</f>
        <v>0.56645425580336828</v>
      </c>
      <c r="E103" s="6">
        <f t="shared" si="7"/>
        <v>6.7414822468595328E-2</v>
      </c>
    </row>
    <row r="104" spans="2:5" ht="20.100000000000001" customHeight="1" thickBot="1" x14ac:dyDescent="0.25">
      <c r="B104" s="4" t="s">
        <v>39</v>
      </c>
      <c r="C104" s="6">
        <f>C101/([1]Penal_Enjuiciados_TSJ!$C$4+[1]Penal_Enjuiciados_TSJ!$E$4)</f>
        <v>0.5254470426409904</v>
      </c>
      <c r="D104" s="6">
        <f>D101/([1]Penal_Enjuiciados_TSJ!$H$4+[1]Penal_Enjuiciados_TSJ!$J$4)</f>
        <v>0.57051468450130849</v>
      </c>
      <c r="E104" s="6">
        <f t="shared" si="7"/>
        <v>8.5770093278668191E-2</v>
      </c>
    </row>
    <row r="105" spans="2:5" ht="20.100000000000001" customHeight="1" thickBot="1" x14ac:dyDescent="0.25">
      <c r="B105" s="4" t="s">
        <v>40</v>
      </c>
      <c r="C105" s="6">
        <f>C102/([1]Penal_Enjuiciados_TSJ!$D$4+[1]Penal_Enjuiciados_TSJ!$F$4)</f>
        <v>0.55018315018315023</v>
      </c>
      <c r="D105" s="6">
        <f>D102/([1]Penal_Enjuiciados_TSJ!$I$4+[1]Penal_Enjuiciados_TSJ!$K$4)</f>
        <v>0.55183246073298431</v>
      </c>
      <c r="E105" s="6">
        <f t="shared" si="7"/>
        <v>2.9977482030939038E-3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[1]Penal_Movimientos_TSJ!$B$4</f>
        <v>5968</v>
      </c>
      <c r="D112" s="5">
        <f>[1]Penal_Movimientos_TSJ!$E$4</f>
        <v>5106</v>
      </c>
      <c r="E112" s="6">
        <f>IF(C112&gt;0,(D112-C112)/C112,"-")</f>
        <v>-0.14443699731903487</v>
      </c>
    </row>
    <row r="113" spans="2:14" ht="15" thickBot="1" x14ac:dyDescent="0.25">
      <c r="B113" s="4" t="s">
        <v>56</v>
      </c>
      <c r="C113" s="5">
        <f>[1]Penal_Movimientos_TSJ!$C$4</f>
        <v>2687</v>
      </c>
      <c r="D113" s="5">
        <f>[1]Penal_Movimientos_TSJ!$F$4</f>
        <v>2347</v>
      </c>
      <c r="E113" s="6">
        <f t="shared" ref="E113:E114" si="8">IF(C113&gt;0,(D113-C113)/C113,"-")</f>
        <v>-0.12653516933382955</v>
      </c>
    </row>
    <row r="114" spans="2:14" ht="15" thickBot="1" x14ac:dyDescent="0.25">
      <c r="B114" s="4" t="s">
        <v>57</v>
      </c>
      <c r="C114" s="5">
        <f>[1]Penal_Movimientos_TSJ!$D$4</f>
        <v>3281</v>
      </c>
      <c r="D114" s="5">
        <f>[1]Penal_Movimientos_TSJ!$G$4</f>
        <v>2759</v>
      </c>
      <c r="E114" s="6">
        <f t="shared" si="8"/>
        <v>-0.15909783602560196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Instancia_TSJ'!$B$4</f>
        <v>46</v>
      </c>
      <c r="D128" s="10">
        <f>'[1]AP_Terminacion_1ª Instancia_TSJ'!$H$4</f>
        <v>28</v>
      </c>
      <c r="E128" s="10">
        <f>'[1]AP_Terminacion_1ª Instancia_TSJ'!$N$4</f>
        <v>8</v>
      </c>
      <c r="F128" s="10">
        <f>'[1]AP_Terminacion_1ª Instancia_TSJ'!$T$4</f>
        <v>82</v>
      </c>
      <c r="G128" s="10">
        <f>'[1]AP_Terminacion_1ª Instancia_TSJ'!$Z$4</f>
        <v>34</v>
      </c>
      <c r="H128" s="10">
        <f>'[1]AP_Terminacion_1ª Instancia_TSJ'!$AF$4</f>
        <v>12</v>
      </c>
      <c r="I128" s="10">
        <f>'[1]AP_Terminacion_1ª Instancia_TSJ'!$AL$4</f>
        <v>7</v>
      </c>
      <c r="J128" s="10">
        <f>'[1]AP_Terminacion_1ª Instancia_TSJ'!$AR$4</f>
        <v>53</v>
      </c>
      <c r="K128" s="6">
        <f>IF(C128=0,"-",(G128-C128)/C128)</f>
        <v>-0.2608695652173913</v>
      </c>
      <c r="L128" s="6">
        <f t="shared" ref="L128:N128" si="9">IF(D128=0,"-",(H128-D128)/D128)</f>
        <v>-0.5714285714285714</v>
      </c>
      <c r="M128" s="6">
        <f t="shared" si="9"/>
        <v>-0.125</v>
      </c>
      <c r="N128" s="6">
        <f t="shared" si="9"/>
        <v>-0.35365853658536583</v>
      </c>
    </row>
    <row r="129" spans="2:14" ht="15" thickBot="1" x14ac:dyDescent="0.25">
      <c r="B129" s="4" t="s">
        <v>64</v>
      </c>
      <c r="C129" s="10">
        <f>'[1]AP_Terminacion_1ª Instancia_TSJ'!$C$4</f>
        <v>11</v>
      </c>
      <c r="D129" s="10">
        <f>'[1]AP_Terminacion_1ª Instancia_TSJ'!$I$4</f>
        <v>2</v>
      </c>
      <c r="E129" s="10">
        <f>'[1]AP_Terminacion_1ª Instancia_TSJ'!$O$4</f>
        <v>0</v>
      </c>
      <c r="F129" s="10">
        <f>'[1]AP_Terminacion_1ª Instancia_TSJ'!$U$4</f>
        <v>13</v>
      </c>
      <c r="G129" s="10">
        <f>'[1]AP_Terminacion_1ª Instancia_TSJ'!$AA$4</f>
        <v>4</v>
      </c>
      <c r="H129" s="10">
        <f>'[1]AP_Terminacion_1ª Instancia_TSJ'!$AG$4</f>
        <v>2</v>
      </c>
      <c r="I129" s="10">
        <f>'[1]AP_Terminacion_1ª Instancia_TSJ'!$AM$4</f>
        <v>0</v>
      </c>
      <c r="J129" s="10">
        <f>'[1]AP_Terminacion_1ª Instancia_TSJ'!$AS$4</f>
        <v>6</v>
      </c>
      <c r="K129" s="6">
        <f t="shared" ref="K129:K133" si="10">IF(C129=0,"-",(G129-C129)/C129)</f>
        <v>-0.63636363636363635</v>
      </c>
      <c r="L129" s="6">
        <f t="shared" ref="L129:L133" si="11">IF(D129=0,"-",(H129-D129)/D129)</f>
        <v>0</v>
      </c>
      <c r="M129" s="6" t="str">
        <f t="shared" ref="M129:M133" si="12">IF(E129=0,"-",(I129-E129)/E129)</f>
        <v>-</v>
      </c>
      <c r="N129" s="6">
        <f t="shared" ref="N129:N133" si="13">IF(F129=0,"-",(J129-F129)/F129)</f>
        <v>-0.53846153846153844</v>
      </c>
    </row>
    <row r="130" spans="2:14" ht="15" thickBot="1" x14ac:dyDescent="0.25">
      <c r="B130" s="4" t="s">
        <v>65</v>
      </c>
      <c r="C130" s="10">
        <f>'[1]AP_Terminacion_1ª Instancia_TSJ'!$D$4</f>
        <v>0</v>
      </c>
      <c r="D130" s="10">
        <f>'[1]AP_Terminacion_1ª Instancia_TSJ'!$J$4</f>
        <v>0</v>
      </c>
      <c r="E130" s="10">
        <f>'[1]AP_Terminacion_1ª Instancia_TSJ'!$P$4</f>
        <v>0</v>
      </c>
      <c r="F130" s="10">
        <f>'[1]AP_Terminacion_1ª Instancia_TSJ'!$V$4</f>
        <v>0</v>
      </c>
      <c r="G130" s="10">
        <f>'[1]AP_Terminacion_1ª Instancia_TSJ'!$AB$4</f>
        <v>0</v>
      </c>
      <c r="H130" s="10">
        <f>'[1]AP_Terminacion_1ª Instancia_TSJ'!$AH$4</f>
        <v>0</v>
      </c>
      <c r="I130" s="10">
        <f>'[1]AP_Terminacion_1ª Instancia_TSJ'!$AN$4</f>
        <v>0</v>
      </c>
      <c r="J130" s="10">
        <f>'[1]AP_Terminacion_1ª Instancia_TSJ'!$AT$4</f>
        <v>0</v>
      </c>
      <c r="K130" s="6" t="str">
        <f t="shared" si="10"/>
        <v>-</v>
      </c>
      <c r="L130" s="6" t="str">
        <f t="shared" si="11"/>
        <v>-</v>
      </c>
      <c r="M130" s="6" t="str">
        <f t="shared" si="12"/>
        <v>-</v>
      </c>
      <c r="N130" s="6" t="str">
        <f t="shared" si="13"/>
        <v>-</v>
      </c>
    </row>
    <row r="131" spans="2:14" ht="15" thickBot="1" x14ac:dyDescent="0.25">
      <c r="B131" s="7" t="s">
        <v>66</v>
      </c>
      <c r="C131" s="10">
        <f>'[1]AP_Terminacion_1ª Instancia_TSJ'!$E$4</f>
        <v>1</v>
      </c>
      <c r="D131" s="10">
        <f>'[1]AP_Terminacion_1ª Instancia_TSJ'!$K$4</f>
        <v>0</v>
      </c>
      <c r="E131" s="10">
        <f>'[1]AP_Terminacion_1ª Instancia_TSJ'!$Q$4</f>
        <v>0</v>
      </c>
      <c r="F131" s="10">
        <f>'[1]AP_Terminacion_1ª Instancia_TSJ'!$W$4</f>
        <v>1</v>
      </c>
      <c r="G131" s="10">
        <f>'[1]AP_Terminacion_1ª Instancia_TSJ'!$AC$4</f>
        <v>4</v>
      </c>
      <c r="H131" s="10">
        <f>'[1]AP_Terminacion_1ª Instancia_TSJ'!$AI$4</f>
        <v>0</v>
      </c>
      <c r="I131" s="10">
        <f>'[1]AP_Terminacion_1ª Instancia_TSJ'!$AO$4</f>
        <v>0</v>
      </c>
      <c r="J131" s="10">
        <f>'[1]AP_Terminacion_1ª Instancia_TSJ'!$AU$4</f>
        <v>4</v>
      </c>
      <c r="K131" s="6">
        <f t="shared" si="10"/>
        <v>3</v>
      </c>
      <c r="L131" s="6" t="str">
        <f t="shared" si="11"/>
        <v>-</v>
      </c>
      <c r="M131" s="6" t="str">
        <f t="shared" si="12"/>
        <v>-</v>
      </c>
      <c r="N131" s="6">
        <f t="shared" si="13"/>
        <v>3</v>
      </c>
    </row>
    <row r="132" spans="2:14" ht="15" thickBot="1" x14ac:dyDescent="0.25">
      <c r="B132" s="4" t="s">
        <v>67</v>
      </c>
      <c r="C132" s="10">
        <f>'[1]AP_Terminacion_1ª Instancia_TSJ'!$F$4</f>
        <v>0</v>
      </c>
      <c r="D132" s="10">
        <f>'[1]AP_Terminacion_1ª Instancia_TSJ'!$L$4</f>
        <v>0</v>
      </c>
      <c r="E132" s="10">
        <f>'[1]AP_Terminacion_1ª Instancia_TSJ'!$R$4</f>
        <v>0</v>
      </c>
      <c r="F132" s="10">
        <f>'[1]AP_Terminacion_1ª Instancia_TSJ'!$X$4</f>
        <v>0</v>
      </c>
      <c r="G132" s="10">
        <f>'[1]AP_Terminacion_1ª Instancia_TSJ'!$AD$4</f>
        <v>1</v>
      </c>
      <c r="H132" s="10">
        <f>'[1]AP_Terminacion_1ª Instancia_TSJ'!$AJ$4</f>
        <v>7</v>
      </c>
      <c r="I132" s="10">
        <f>'[1]AP_Terminacion_1ª Instancia_TSJ'!$AP$4</f>
        <v>0</v>
      </c>
      <c r="J132" s="10">
        <f>'[1]AP_Terminacion_1ª Instancia_TSJ'!$AV$4</f>
        <v>8</v>
      </c>
      <c r="K132" s="6" t="str">
        <f t="shared" si="10"/>
        <v>-</v>
      </c>
      <c r="L132" s="6" t="str">
        <f t="shared" si="11"/>
        <v>-</v>
      </c>
      <c r="M132" s="6" t="str">
        <f t="shared" si="12"/>
        <v>-</v>
      </c>
      <c r="N132" s="6" t="str">
        <f t="shared" si="13"/>
        <v>-</v>
      </c>
    </row>
    <row r="133" spans="2:14" ht="15" thickBot="1" x14ac:dyDescent="0.25">
      <c r="B133" s="4" t="s">
        <v>68</v>
      </c>
      <c r="C133" s="10">
        <f>'[1]AP_Terminacion_1ª Instancia_TSJ'!$G$4</f>
        <v>58</v>
      </c>
      <c r="D133" s="10">
        <f>'[1]AP_Terminacion_1ª Instancia_TSJ'!$M$4</f>
        <v>30</v>
      </c>
      <c r="E133" s="10">
        <f>'[1]AP_Terminacion_1ª Instancia_TSJ'!$S$4</f>
        <v>8</v>
      </c>
      <c r="F133" s="10">
        <f>'[1]AP_Terminacion_1ª Instancia_TSJ'!$Y$4</f>
        <v>96</v>
      </c>
      <c r="G133" s="10">
        <f>'[1]AP_Terminacion_1ª Instancia_TSJ'!$AE$4</f>
        <v>43</v>
      </c>
      <c r="H133" s="10">
        <f>'[1]AP_Terminacion_1ª Instancia_TSJ'!$AK$4</f>
        <v>21</v>
      </c>
      <c r="I133" s="10">
        <f>'[1]AP_Terminacion_1ª Instancia_TSJ'!$AQ$4</f>
        <v>7</v>
      </c>
      <c r="J133" s="10">
        <f>'[1]AP_Terminacion_1ª Instancia_TSJ'!$AW$4</f>
        <v>71</v>
      </c>
      <c r="K133" s="6">
        <f t="shared" si="10"/>
        <v>-0.25862068965517243</v>
      </c>
      <c r="L133" s="6">
        <f t="shared" si="11"/>
        <v>-0.3</v>
      </c>
      <c r="M133" s="6">
        <f t="shared" si="12"/>
        <v>-0.125</v>
      </c>
      <c r="N133" s="6">
        <f t="shared" si="13"/>
        <v>-0.26041666666666669</v>
      </c>
    </row>
    <row r="134" spans="2:14" ht="15" thickBot="1" x14ac:dyDescent="0.25">
      <c r="B134" s="4" t="s">
        <v>36</v>
      </c>
      <c r="C134" s="6">
        <f>IF(C128=0,"-",C128/(C128+C129))</f>
        <v>0.80701754385964908</v>
      </c>
      <c r="D134" s="6">
        <f>IF(D128=0,"-",D128/(D128+D129))</f>
        <v>0.93333333333333335</v>
      </c>
      <c r="E134" s="6">
        <f t="shared" ref="E134:J134" si="14">IF(E128=0,"-",E128/(E128+E129))</f>
        <v>1</v>
      </c>
      <c r="F134" s="6">
        <f t="shared" si="14"/>
        <v>0.86315789473684212</v>
      </c>
      <c r="G134" s="6">
        <f t="shared" si="14"/>
        <v>0.89473684210526316</v>
      </c>
      <c r="H134" s="6">
        <f t="shared" si="14"/>
        <v>0.8571428571428571</v>
      </c>
      <c r="I134" s="6">
        <f t="shared" si="14"/>
        <v>1</v>
      </c>
      <c r="J134" s="6">
        <f t="shared" si="14"/>
        <v>0.89830508474576276</v>
      </c>
      <c r="K134" s="6">
        <f>IF(OR(C134="-",G134="-"),"-",(G134-C134)/C134)</f>
        <v>0.10869565217391311</v>
      </c>
      <c r="L134" s="6">
        <f t="shared" ref="L134:N135" si="15">IF(OR(D134="-",H134="-"),"-",(H134-D134)/D134)</f>
        <v>-8.1632653061224553E-2</v>
      </c>
      <c r="M134" s="6">
        <f t="shared" si="15"/>
        <v>0</v>
      </c>
      <c r="N134" s="6">
        <f t="shared" si="15"/>
        <v>4.0719305498139763E-2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6">IF(D131=0,"-",D131/(D130+D131))</f>
        <v>-</v>
      </c>
      <c r="E135" s="6" t="str">
        <f t="shared" si="16"/>
        <v>-</v>
      </c>
      <c r="F135" s="6">
        <f t="shared" si="16"/>
        <v>1</v>
      </c>
      <c r="G135" s="6">
        <f t="shared" si="16"/>
        <v>1</v>
      </c>
      <c r="H135" s="6" t="str">
        <f t="shared" si="16"/>
        <v>-</v>
      </c>
      <c r="I135" s="6" t="str">
        <f t="shared" si="16"/>
        <v>-</v>
      </c>
      <c r="J135" s="6">
        <f t="shared" si="16"/>
        <v>1</v>
      </c>
      <c r="K135" s="6">
        <f>IF(OR(C135="-",G135="-"),"-",(G135-C135)/C135)</f>
        <v>0</v>
      </c>
      <c r="L135" s="6" t="str">
        <f t="shared" si="15"/>
        <v>-</v>
      </c>
      <c r="M135" s="6" t="str">
        <f t="shared" si="15"/>
        <v>-</v>
      </c>
      <c r="N135" s="6">
        <f t="shared" si="15"/>
        <v>0</v>
      </c>
    </row>
    <row r="136" spans="2:14" x14ac:dyDescent="0.2">
      <c r="C136" s="13"/>
    </row>
    <row r="137" spans="2:14" x14ac:dyDescent="0.2">
      <c r="C137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'[1]AP-Terminacion-Recursos_TSJ'!$B$4</f>
        <v>183</v>
      </c>
      <c r="D143" s="10">
        <f>'[1]AP-Terminacion-Recursos_TSJ'!$C$4</f>
        <v>0</v>
      </c>
      <c r="E143" s="10">
        <f>'[1]AP-Terminacion-Recursos_TSJ'!$D$4</f>
        <v>25</v>
      </c>
      <c r="F143" s="10">
        <f>'[1]AP-Terminacion-Recursos_TSJ'!$E$4</f>
        <v>208</v>
      </c>
      <c r="G143" s="10">
        <f>'[1]AP-Terminacion-Recursos_TSJ'!$Z$4</f>
        <v>131</v>
      </c>
      <c r="H143" s="10">
        <f>'[1]AP-Terminacion-Recursos_TSJ'!$AA$4</f>
        <v>0</v>
      </c>
      <c r="I143" s="10">
        <f>'[1]AP-Terminacion-Recursos_TSJ'!$AB$4</f>
        <v>19</v>
      </c>
      <c r="J143" s="10">
        <f>'[1]AP-Terminacion-Recursos_TSJ'!$AC$4</f>
        <v>150</v>
      </c>
      <c r="K143" s="6">
        <f>IF(C143=0,"-",(G143-C143)/C143)</f>
        <v>-0.28415300546448086</v>
      </c>
      <c r="L143" s="6" t="str">
        <f t="shared" ref="L143:N147" si="17">IF(D143=0,"-",(H143-D143)/D143)</f>
        <v>-</v>
      </c>
      <c r="M143" s="6">
        <f t="shared" si="17"/>
        <v>-0.24</v>
      </c>
      <c r="N143" s="6">
        <f t="shared" si="17"/>
        <v>-0.27884615384615385</v>
      </c>
    </row>
    <row r="144" spans="2:14" ht="15" thickBot="1" x14ac:dyDescent="0.25">
      <c r="B144" s="4" t="s">
        <v>72</v>
      </c>
      <c r="C144" s="10">
        <f>'[1]AP-Terminacion-Recursos_TSJ'!$F$4</f>
        <v>28</v>
      </c>
      <c r="D144" s="10">
        <f>'[1]AP-Terminacion-Recursos_TSJ'!$G$4</f>
        <v>0</v>
      </c>
      <c r="E144" s="10">
        <f>'[1]AP-Terminacion-Recursos_TSJ'!$H$4</f>
        <v>6</v>
      </c>
      <c r="F144" s="10">
        <f>'[1]AP-Terminacion-Recursos_TSJ'!$I$4</f>
        <v>34</v>
      </c>
      <c r="G144" s="10">
        <f>'[1]AP-Terminacion-Recursos_TSJ'!$AD$4</f>
        <v>23</v>
      </c>
      <c r="H144" s="10">
        <f>'[1]AP-Terminacion-Recursos_TSJ'!$AE$4</f>
        <v>0</v>
      </c>
      <c r="I144" s="10">
        <f>'[1]AP-Terminacion-Recursos_TSJ'!$AF$4</f>
        <v>4</v>
      </c>
      <c r="J144" s="10">
        <f>'[1]AP-Terminacion-Recursos_TSJ'!$AG$4</f>
        <v>27</v>
      </c>
      <c r="K144" s="6">
        <f t="shared" ref="K144:K147" si="18">IF(C144=0,"-",(G144-C144)/C144)</f>
        <v>-0.17857142857142858</v>
      </c>
      <c r="L144" s="6" t="str">
        <f t="shared" si="17"/>
        <v>-</v>
      </c>
      <c r="M144" s="6">
        <f t="shared" si="17"/>
        <v>-0.33333333333333331</v>
      </c>
      <c r="N144" s="6">
        <f t="shared" si="17"/>
        <v>-0.20588235294117646</v>
      </c>
    </row>
    <row r="145" spans="2:14" ht="15" thickBot="1" x14ac:dyDescent="0.25">
      <c r="B145" s="4" t="s">
        <v>73</v>
      </c>
      <c r="C145" s="10">
        <f>'[1]AP-Terminacion-Recursos_TSJ'!$J$4</f>
        <v>1031</v>
      </c>
      <c r="D145" s="10">
        <f>'[1]AP-Terminacion-Recursos_TSJ'!$K$4</f>
        <v>0</v>
      </c>
      <c r="E145" s="10">
        <f>'[1]AP-Terminacion-Recursos_TSJ'!$L$4</f>
        <v>145</v>
      </c>
      <c r="F145" s="10">
        <f>'[1]AP-Terminacion-Recursos_TSJ'!$M$4</f>
        <v>1176</v>
      </c>
      <c r="G145" s="10">
        <f>'[1]AP-Terminacion-Recursos_TSJ'!$AH$4</f>
        <v>872</v>
      </c>
      <c r="H145" s="10">
        <f>'[1]AP-Terminacion-Recursos_TSJ'!$AI$4</f>
        <v>0</v>
      </c>
      <c r="I145" s="10">
        <f>'[1]AP-Terminacion-Recursos_TSJ'!$AJ$4</f>
        <v>128</v>
      </c>
      <c r="J145" s="10">
        <f>'[1]AP-Terminacion-Recursos_TSJ'!$AK$4</f>
        <v>1000</v>
      </c>
      <c r="K145" s="6">
        <f t="shared" si="18"/>
        <v>-0.1542192046556741</v>
      </c>
      <c r="L145" s="6" t="str">
        <f t="shared" si="17"/>
        <v>-</v>
      </c>
      <c r="M145" s="6">
        <f t="shared" si="17"/>
        <v>-0.11724137931034483</v>
      </c>
      <c r="N145" s="6">
        <f t="shared" si="17"/>
        <v>-0.14965986394557823</v>
      </c>
    </row>
    <row r="146" spans="2:14" ht="15" thickBot="1" x14ac:dyDescent="0.25">
      <c r="B146" s="4" t="s">
        <v>74</v>
      </c>
      <c r="C146" s="10">
        <f>'[1]AP-Terminacion-Recursos_TSJ'!$N$4</f>
        <v>171</v>
      </c>
      <c r="D146" s="10">
        <f>'[1]AP-Terminacion-Recursos_TSJ'!$O$4</f>
        <v>0</v>
      </c>
      <c r="E146" s="10">
        <f>'[1]AP-Terminacion-Recursos_TSJ'!$P$4</f>
        <v>14</v>
      </c>
      <c r="F146" s="10">
        <f>'[1]AP-Terminacion-Recursos_TSJ'!$Q$4</f>
        <v>185</v>
      </c>
      <c r="G146" s="10">
        <f>'[1]AP-Terminacion-Recursos_TSJ'!$AL$4</f>
        <v>109</v>
      </c>
      <c r="H146" s="10">
        <f>'[1]AP-Terminacion-Recursos_TSJ'!$AM$4</f>
        <v>0</v>
      </c>
      <c r="I146" s="10">
        <f>'[1]AP-Terminacion-Recursos_TSJ'!$AN$4</f>
        <v>17</v>
      </c>
      <c r="J146" s="10">
        <f>'[1]AP-Terminacion-Recursos_TSJ'!$AO$4</f>
        <v>126</v>
      </c>
      <c r="K146" s="6">
        <f t="shared" si="18"/>
        <v>-0.36257309941520466</v>
      </c>
      <c r="L146" s="6" t="str">
        <f t="shared" si="17"/>
        <v>-</v>
      </c>
      <c r="M146" s="6">
        <f t="shared" si="17"/>
        <v>0.21428571428571427</v>
      </c>
      <c r="N146" s="6">
        <f t="shared" si="17"/>
        <v>-0.31891891891891894</v>
      </c>
    </row>
    <row r="147" spans="2:14" ht="15" thickBot="1" x14ac:dyDescent="0.25">
      <c r="B147" s="4" t="s">
        <v>75</v>
      </c>
      <c r="C147" s="10">
        <f>'[1]AP-Terminacion-Recursos_TSJ'!$R$4</f>
        <v>4</v>
      </c>
      <c r="D147" s="10">
        <f>'[1]AP-Terminacion-Recursos_TSJ'!$S$4</f>
        <v>0</v>
      </c>
      <c r="E147" s="10">
        <f>'[1]AP-Terminacion-Recursos_TSJ'!$T$4</f>
        <v>1</v>
      </c>
      <c r="F147" s="10">
        <f>'[1]AP-Terminacion-Recursos_TSJ'!$U$4</f>
        <v>5</v>
      </c>
      <c r="G147" s="10">
        <f>'[1]AP-Terminacion-Recursos_TSJ'!$AP$4</f>
        <v>0</v>
      </c>
      <c r="H147" s="10">
        <f>'[1]AP-Terminacion-Recursos_TSJ'!$AQ$4</f>
        <v>0</v>
      </c>
      <c r="I147" s="10">
        <f>'[1]AP-Terminacion-Recursos_TSJ'!$AR$4</f>
        <v>0</v>
      </c>
      <c r="J147" s="10">
        <f>'[1]AP-Terminacion-Recursos_TSJ'!$AS$4</f>
        <v>0</v>
      </c>
      <c r="K147" s="6">
        <f t="shared" si="18"/>
        <v>-1</v>
      </c>
      <c r="L147" s="6" t="str">
        <f t="shared" si="17"/>
        <v>-</v>
      </c>
      <c r="M147" s="6">
        <f t="shared" si="17"/>
        <v>-1</v>
      </c>
      <c r="N147" s="6">
        <f t="shared" si="17"/>
        <v>-1</v>
      </c>
    </row>
    <row r="148" spans="2:14" ht="15" thickBot="1" x14ac:dyDescent="0.25">
      <c r="B148" s="7" t="s">
        <v>68</v>
      </c>
      <c r="C148" s="10">
        <f>'[1]AP-Terminacion-Recursos_TSJ'!$V$4</f>
        <v>1417</v>
      </c>
      <c r="D148" s="10">
        <f>'[1]AP-Terminacion-Recursos_TSJ'!$W$4</f>
        <v>0</v>
      </c>
      <c r="E148" s="10">
        <f>'[1]AP-Terminacion-Recursos_TSJ'!$X$4</f>
        <v>191</v>
      </c>
      <c r="F148" s="10">
        <f>'[1]AP-Terminacion-Recursos_TSJ'!$Y$4</f>
        <v>1608</v>
      </c>
      <c r="G148" s="10">
        <f>'[1]AP-Terminacion-Recursos_TSJ'!$AT$4</f>
        <v>1135</v>
      </c>
      <c r="H148" s="10">
        <f>'[1]AP-Terminacion-Recursos_TSJ'!$AU$4</f>
        <v>0</v>
      </c>
      <c r="I148" s="10">
        <f>'[1]AP-Terminacion-Recursos_TSJ'!$AV$4</f>
        <v>168</v>
      </c>
      <c r="J148" s="10">
        <f>'[1]AP-Terminacion-Recursos_TSJ'!$AW$4</f>
        <v>1303</v>
      </c>
      <c r="K148" s="6">
        <f t="shared" ref="K148" si="19">IF(C148=0,"-",(G148-C148)/C148)</f>
        <v>-0.1990119971771348</v>
      </c>
      <c r="L148" s="6" t="str">
        <f t="shared" ref="L148" si="20">IF(D148=0,"-",(H148-D148)/D148)</f>
        <v>-</v>
      </c>
      <c r="M148" s="6">
        <f t="shared" ref="M148" si="21">IF(E148=0,"-",(I148-E148)/E148)</f>
        <v>-0.12041884816753927</v>
      </c>
      <c r="N148" s="6">
        <f t="shared" ref="N148" si="22">IF(F148=0,"-",(J148-F148)/F148)</f>
        <v>-0.1896766169154229</v>
      </c>
    </row>
    <row r="149" spans="2:14" ht="29.25" thickBot="1" x14ac:dyDescent="0.25">
      <c r="B149" s="7" t="s">
        <v>76</v>
      </c>
      <c r="C149" s="6">
        <f>IF(C143=0,"-",(C143/(C143+C145)))</f>
        <v>0.15074135090609556</v>
      </c>
      <c r="D149" s="6" t="str">
        <f t="shared" ref="D149:J149" si="23">IF(D143=0,"-",(D143/(D143+D145)))</f>
        <v>-</v>
      </c>
      <c r="E149" s="6">
        <f t="shared" si="23"/>
        <v>0.14705882352941177</v>
      </c>
      <c r="F149" s="6">
        <f t="shared" si="23"/>
        <v>0.15028901734104047</v>
      </c>
      <c r="G149" s="6">
        <f t="shared" si="23"/>
        <v>0.13060817547357925</v>
      </c>
      <c r="H149" s="6" t="str">
        <f t="shared" si="23"/>
        <v>-</v>
      </c>
      <c r="I149" s="6">
        <f t="shared" si="23"/>
        <v>0.12925170068027211</v>
      </c>
      <c r="J149" s="6">
        <f t="shared" si="23"/>
        <v>0.13043478260869565</v>
      </c>
      <c r="K149" s="6">
        <f>IF(OR(C149="-",G149="-"),"-",(G149-C149)/C149)</f>
        <v>-0.13356106543756718</v>
      </c>
      <c r="L149" s="6" t="str">
        <f t="shared" ref="L149:N150" si="24">IF(OR(D149="-",H149="-"),"-",(H149-D149)/D149)</f>
        <v>-</v>
      </c>
      <c r="M149" s="6">
        <f t="shared" si="24"/>
        <v>-0.12108843537414966</v>
      </c>
      <c r="N149" s="6">
        <f t="shared" si="24"/>
        <v>-0.13210702341137132</v>
      </c>
    </row>
    <row r="150" spans="2:14" ht="29.25" thickBot="1" x14ac:dyDescent="0.25">
      <c r="B150" s="7" t="s">
        <v>77</v>
      </c>
      <c r="C150" s="6">
        <f>IF(C144=0,"-",(C144/(C144+C146)))</f>
        <v>0.1407035175879397</v>
      </c>
      <c r="D150" s="6" t="str">
        <f t="shared" ref="D150:J150" si="25">IF(D144=0,"-",(D144/(D144+D146)))</f>
        <v>-</v>
      </c>
      <c r="E150" s="6">
        <f t="shared" si="25"/>
        <v>0.3</v>
      </c>
      <c r="F150" s="6">
        <f t="shared" si="25"/>
        <v>0.15525114155251141</v>
      </c>
      <c r="G150" s="6">
        <f t="shared" si="25"/>
        <v>0.17424242424242425</v>
      </c>
      <c r="H150" s="6" t="str">
        <f t="shared" si="25"/>
        <v>-</v>
      </c>
      <c r="I150" s="6">
        <f t="shared" si="25"/>
        <v>0.19047619047619047</v>
      </c>
      <c r="J150" s="6">
        <f t="shared" si="25"/>
        <v>0.17647058823529413</v>
      </c>
      <c r="K150" s="6">
        <f>IF(OR(C150="-",G150="-"),"-",(G150-C150)/C150)</f>
        <v>0.23836580086580098</v>
      </c>
      <c r="L150" s="6" t="str">
        <f t="shared" si="24"/>
        <v>-</v>
      </c>
      <c r="M150" s="6">
        <f t="shared" si="24"/>
        <v>-0.36507936507936511</v>
      </c>
      <c r="N150" s="6">
        <f t="shared" si="24"/>
        <v>0.13667820069204165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[1]AP_Apelaciones!$B$4</f>
        <v>1193</v>
      </c>
      <c r="D157" s="19">
        <f>[1]AP_Apelaciones!$E$4</f>
        <v>879</v>
      </c>
      <c r="E157" s="18">
        <f>IF(C157=0,"-",(D157-C157)/C157)</f>
        <v>-0.26320201173512153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[1]AP_Apelaciones!$C$4</f>
        <v>207</v>
      </c>
      <c r="D158" s="19">
        <f>[1]AP_Apelaciones!$F$4</f>
        <v>168</v>
      </c>
      <c r="E158" s="18">
        <f t="shared" ref="E158:E159" si="26">IF(C158=0,"-",(D158-C158)/C158)</f>
        <v>-0.18840579710144928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[1]AP_Apelaciones!$D$4</f>
        <v>3</v>
      </c>
      <c r="D159" s="19">
        <f>[1]AP_Apelaciones!$G$4</f>
        <v>2</v>
      </c>
      <c r="E159" s="18">
        <f t="shared" si="26"/>
        <v>-0.33333333333333331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0.85032074126870993</v>
      </c>
      <c r="D160" s="18">
        <f>IF(D157=0,"-",D157/(D157+D158+D159))</f>
        <v>0.83794089609151567</v>
      </c>
      <c r="E160" s="18">
        <f>IF(OR(C160="-",D160="-"),"-",(D160-C160)/C160)</f>
        <v>-1.4559029994638345E-2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 thickBot="1" x14ac:dyDescent="0.25">
      <c r="B161" s="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[1]AP_Enjuiciados_TSJ!$B$4</f>
        <v>95</v>
      </c>
      <c r="D166" s="5">
        <f>[1]AP_Enjuiciados_TSJ!$G$4</f>
        <v>59</v>
      </c>
      <c r="E166" s="6">
        <f t="shared" ref="E166:E168" si="27">IF(C166=0,"-",(D166-C166)/C166)</f>
        <v>-0.37894736842105264</v>
      </c>
    </row>
    <row r="167" spans="2:14" ht="20.100000000000001" customHeight="1" thickBot="1" x14ac:dyDescent="0.25">
      <c r="B167" s="4" t="s">
        <v>41</v>
      </c>
      <c r="C167" s="5">
        <f>[1]AP_Enjuiciados_TSJ!$C$4</f>
        <v>62</v>
      </c>
      <c r="D167" s="5">
        <f>[1]AP_Enjuiciados_TSJ!$H$4</f>
        <v>39</v>
      </c>
      <c r="E167" s="6">
        <f t="shared" si="27"/>
        <v>-0.37096774193548387</v>
      </c>
    </row>
    <row r="168" spans="2:14" ht="20.100000000000001" customHeight="1" thickBot="1" x14ac:dyDescent="0.25">
      <c r="B168" s="4" t="s">
        <v>42</v>
      </c>
      <c r="C168" s="5">
        <f>[1]AP_Enjuiciados_TSJ!$D$4</f>
        <v>20</v>
      </c>
      <c r="D168" s="5">
        <f>[1]AP_Enjuiciados_TSJ!$I$4</f>
        <v>14</v>
      </c>
      <c r="E168" s="6">
        <f t="shared" si="27"/>
        <v>-0.3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0.86315789473684212</v>
      </c>
      <c r="D169" s="6">
        <f>IF(D166=0,"-",(D167+D168)/D166)</f>
        <v>0.89830508474576276</v>
      </c>
      <c r="E169" s="6">
        <f t="shared" ref="E169:E171" si="28">IF(OR(C169="-",D169="-"),"-",(D169-C169)/C169)</f>
        <v>4.0719305498139763E-2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IF(C167=0,"-",C167/(C167+[1]AP_Enjuiciados_TSJ!$E$4))</f>
        <v>0.87323943661971826</v>
      </c>
      <c r="D170" s="6">
        <f>IF(D167=0,"-",D167/(D167+[1]AP_Enjuiciados_TSJ!$J$4))</f>
        <v>0.8666666666666667</v>
      </c>
      <c r="E170" s="6">
        <f t="shared" si="28"/>
        <v>-7.5268817204300134E-3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IF(C168=0,"-",C168/(C168+[1]AP_Enjuiciados_TSJ!$F$4))</f>
        <v>0.83333333333333337</v>
      </c>
      <c r="D171" s="6">
        <f>IF(D168=0,"-",D168/(D168+[1]AP_Enjuiciados_TSJ!$K$4))</f>
        <v>1</v>
      </c>
      <c r="E171" s="6">
        <f t="shared" si="28"/>
        <v>0.19999999999999996</v>
      </c>
    </row>
    <row r="177" spans="2:10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10" ht="15" thickBot="1" x14ac:dyDescent="0.25">
      <c r="B178" s="15" t="s">
        <v>81</v>
      </c>
      <c r="C178" s="5">
        <f>[1]AP_1ªIns_TSJ!$B$4</f>
        <v>81</v>
      </c>
      <c r="D178" s="5">
        <f>[1]AP_1ªIns_TSJ!$F$4</f>
        <v>69</v>
      </c>
      <c r="E178" s="6">
        <f>IF(C178=0,"-",(D178-C178)/C178)</f>
        <v>-0.14814814814814814</v>
      </c>
      <c r="H178" s="13"/>
    </row>
    <row r="179" spans="2:10" ht="15" thickBot="1" x14ac:dyDescent="0.25">
      <c r="B179" s="4" t="s">
        <v>43</v>
      </c>
      <c r="C179" s="5">
        <f>[1]AP_1ªIns_TSJ!$C$4</f>
        <v>36</v>
      </c>
      <c r="D179" s="5">
        <f>[1]AP_1ªIns_TSJ!$G$4</f>
        <v>49</v>
      </c>
      <c r="E179" s="6">
        <f t="shared" ref="E179:E185" si="29">IF(C179=0,"-",(D179-C179)/C179)</f>
        <v>0.3611111111111111</v>
      </c>
      <c r="H179" s="13"/>
    </row>
    <row r="180" spans="2:10" ht="15" thickBot="1" x14ac:dyDescent="0.25">
      <c r="B180" s="4" t="s">
        <v>47</v>
      </c>
      <c r="C180" s="5">
        <f>[1]AP_1ªIns_TSJ!$D$4</f>
        <v>35</v>
      </c>
      <c r="D180" s="5">
        <f>[1]AP_1ªIns_TSJ!$H$4</f>
        <v>14</v>
      </c>
      <c r="E180" s="6">
        <f t="shared" si="29"/>
        <v>-0.6</v>
      </c>
      <c r="H180" s="13"/>
    </row>
    <row r="181" spans="2:10" ht="15" thickBot="1" x14ac:dyDescent="0.25">
      <c r="B181" s="4" t="s">
        <v>78</v>
      </c>
      <c r="C181" s="5">
        <f>[1]AP_1ªIns_TSJ!$E$4</f>
        <v>10</v>
      </c>
      <c r="D181" s="5">
        <f>[1]AP_1ªIns_TSJ!$I$4</f>
        <v>6</v>
      </c>
      <c r="E181" s="6">
        <f t="shared" si="29"/>
        <v>-0.4</v>
      </c>
      <c r="H181" s="13"/>
    </row>
    <row r="182" spans="2:10" ht="15" thickBot="1" x14ac:dyDescent="0.25">
      <c r="B182" s="15" t="s">
        <v>79</v>
      </c>
      <c r="C182" s="5">
        <f>[1]AP_Recursos_TSJ!$B$4</f>
        <v>1677</v>
      </c>
      <c r="D182" s="5">
        <f>[1]AP_Recursos_TSJ!$F$4</f>
        <v>1317</v>
      </c>
      <c r="E182" s="6">
        <f t="shared" si="29"/>
        <v>-0.21466905187835419</v>
      </c>
      <c r="H182" s="13"/>
    </row>
    <row r="183" spans="2:10" ht="15" thickBot="1" x14ac:dyDescent="0.25">
      <c r="B183" s="4" t="s">
        <v>47</v>
      </c>
      <c r="C183" s="5">
        <f>[1]AP_Recursos_TSJ!$C$4</f>
        <v>1465</v>
      </c>
      <c r="D183" s="5">
        <f>[1]AP_Recursos_TSJ!$G$4</f>
        <v>1173</v>
      </c>
      <c r="E183" s="6">
        <f t="shared" si="29"/>
        <v>-0.1993174061433447</v>
      </c>
      <c r="H183" s="13"/>
    </row>
    <row r="184" spans="2:10" ht="15" thickBot="1" x14ac:dyDescent="0.25">
      <c r="B184" s="4" t="s">
        <v>70</v>
      </c>
      <c r="C184" s="5">
        <f>[1]AP_Recursos_TSJ!$D$4</f>
        <v>1</v>
      </c>
      <c r="D184" s="5">
        <f>[1]AP_Recursos_TSJ!$H$4</f>
        <v>0</v>
      </c>
      <c r="E184" s="6">
        <f t="shared" si="29"/>
        <v>-1</v>
      </c>
      <c r="H184" s="13"/>
    </row>
    <row r="185" spans="2:10" ht="15" thickBot="1" x14ac:dyDescent="0.25">
      <c r="B185" s="4" t="s">
        <v>80</v>
      </c>
      <c r="C185" s="5">
        <f>[1]AP_Recursos_TSJ!$E$4</f>
        <v>211</v>
      </c>
      <c r="D185" s="5">
        <f>[1]AP_Recursos_TSJ!$I$4</f>
        <v>144</v>
      </c>
      <c r="E185" s="6">
        <f t="shared" si="29"/>
        <v>-0.31753554502369669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[1]Menores_Sentencia_TSJ!$B$4</f>
        <v>57</v>
      </c>
      <c r="D197" s="5">
        <f>[1]Menores_Sentencia_TSJ!$F$4</f>
        <v>69</v>
      </c>
      <c r="E197" s="6">
        <f t="shared" ref="E197:E200" si="30">IF(C197=0,"-",(D197-C197)/C197)</f>
        <v>0.21052631578947367</v>
      </c>
    </row>
    <row r="198" spans="2:5" ht="15" thickBot="1" x14ac:dyDescent="0.25">
      <c r="B198" s="4" t="s">
        <v>83</v>
      </c>
      <c r="C198" s="5">
        <f>[1]Menores_Sentencia_TSJ!$C$4</f>
        <v>7</v>
      </c>
      <c r="D198" s="5">
        <f>[1]Menores_Sentencia_TSJ!$G$4</f>
        <v>5</v>
      </c>
      <c r="E198" s="6">
        <f t="shared" si="30"/>
        <v>-0.2857142857142857</v>
      </c>
    </row>
    <row r="199" spans="2:5" ht="15" thickBot="1" x14ac:dyDescent="0.25">
      <c r="B199" s="4" t="s">
        <v>84</v>
      </c>
      <c r="C199" s="5">
        <f>[1]Menores_Sentencia_TSJ!$D$4</f>
        <v>64</v>
      </c>
      <c r="D199" s="5">
        <f>[1]Menores_Sentencia_TSJ!$H$4</f>
        <v>74</v>
      </c>
      <c r="E199" s="6">
        <f t="shared" si="30"/>
        <v>0.15625</v>
      </c>
    </row>
    <row r="200" spans="2:5" ht="15" thickBot="1" x14ac:dyDescent="0.25">
      <c r="B200" s="4" t="s">
        <v>85</v>
      </c>
      <c r="C200" s="5">
        <f>[1]Menores_Sentencia_TSJ!$E$4</f>
        <v>51</v>
      </c>
      <c r="D200" s="5">
        <f>[1]Menores_Sentencia_TSJ!$I$4</f>
        <v>59</v>
      </c>
      <c r="E200" s="6">
        <f t="shared" si="30"/>
        <v>0.15686274509803921</v>
      </c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31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[1]Menores_Enjuiciados_TSJ!$B$4</f>
        <v>58</v>
      </c>
      <c r="D208" s="5">
        <f>[1]Menores_Enjuiciados_TSJ!$H$4</f>
        <v>70</v>
      </c>
      <c r="E208" s="6">
        <f t="shared" si="31"/>
        <v>0.20689655172413793</v>
      </c>
    </row>
    <row r="209" spans="2:5" ht="20.100000000000001" customHeight="1" thickBot="1" x14ac:dyDescent="0.25">
      <c r="B209" s="17" t="s">
        <v>86</v>
      </c>
      <c r="C209" s="5">
        <f>[1]Menores_Enjuiciados_TSJ!$C$4</f>
        <v>52</v>
      </c>
      <c r="D209" s="5">
        <f>[1]Menores_Enjuiciados_TSJ!$I$4</f>
        <v>62</v>
      </c>
      <c r="E209" s="6">
        <f t="shared" si="31"/>
        <v>0.19230769230769232</v>
      </c>
    </row>
    <row r="210" spans="2:5" ht="20.100000000000001" customHeight="1" thickBot="1" x14ac:dyDescent="0.25">
      <c r="B210" s="17" t="s">
        <v>87</v>
      </c>
      <c r="C210" s="5">
        <f>[1]Menores_Enjuiciados_TSJ!$D$4</f>
        <v>6</v>
      </c>
      <c r="D210" s="5">
        <f>[1]Menores_Enjuiciados_TSJ!$J$4</f>
        <v>8</v>
      </c>
      <c r="E210" s="6">
        <f t="shared" si="31"/>
        <v>0.33333333333333331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[1]Menores_Enjuiciados_TSJ!$E$4</f>
        <v>6</v>
      </c>
      <c r="D212" s="5">
        <f>[1]Menores_Enjuiciados_TSJ!$K$4</f>
        <v>5</v>
      </c>
      <c r="E212" s="6">
        <f>IF(C212=0,"-",(D212-C212)/C212)</f>
        <v>-0.16666666666666666</v>
      </c>
    </row>
    <row r="213" spans="2:5" ht="15" thickBot="1" x14ac:dyDescent="0.25">
      <c r="B213" s="17" t="s">
        <v>86</v>
      </c>
      <c r="C213" s="5">
        <f>[1]Menores_Enjuiciados_TSJ!$F$4</f>
        <v>5</v>
      </c>
      <c r="D213" s="5">
        <f>[1]Menores_Enjuiciados_TSJ!$L$4</f>
        <v>5</v>
      </c>
      <c r="E213" s="6">
        <f t="shared" ref="E213:E214" si="32">IF(C213=0,"-",(D213-C213)/C213)</f>
        <v>0</v>
      </c>
    </row>
    <row r="214" spans="2:5" ht="15" thickBot="1" x14ac:dyDescent="0.25">
      <c r="B214" s="17" t="s">
        <v>87</v>
      </c>
      <c r="C214" s="5">
        <f>[1]Menores_Enjuiciados_TSJ!$G$4</f>
        <v>1</v>
      </c>
      <c r="D214" s="5">
        <f>[1]Menores_Enjuiciados_TSJ!$M$4</f>
        <v>0</v>
      </c>
      <c r="E214" s="6">
        <f t="shared" si="32"/>
        <v>-1</v>
      </c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[1]Menores_Asuntos_TSJ!$B$4</f>
        <v>98</v>
      </c>
      <c r="D221" s="5">
        <f>[1]Menores_Asuntos_TSJ!$E$4</f>
        <v>89</v>
      </c>
      <c r="E221" s="6">
        <f t="shared" ref="E221:E223" si="33">IF(C221=0,"-",(D221-C221)/C221)</f>
        <v>-9.1836734693877556E-2</v>
      </c>
    </row>
    <row r="222" spans="2:5" ht="15" thickBot="1" x14ac:dyDescent="0.25">
      <c r="B222" s="16" t="s">
        <v>92</v>
      </c>
      <c r="C222" s="5">
        <f>[1]Menores_Asuntos_TSJ!$C$4</f>
        <v>72</v>
      </c>
      <c r="D222" s="5">
        <f>[1]Menores_Asuntos_TSJ!$F$4</f>
        <v>95</v>
      </c>
      <c r="E222" s="6">
        <f t="shared" si="33"/>
        <v>0.31944444444444442</v>
      </c>
    </row>
    <row r="223" spans="2:5" ht="15" thickBot="1" x14ac:dyDescent="0.25">
      <c r="B223" s="16" t="s">
        <v>93</v>
      </c>
      <c r="C223" s="5">
        <f>[1]Menores_Asuntos_TSJ!$D$4</f>
        <v>60</v>
      </c>
      <c r="D223" s="5">
        <f>[1]Menores_Asuntos_TSJ!$G$4</f>
        <v>73</v>
      </c>
      <c r="E223" s="6">
        <f t="shared" si="33"/>
        <v>0.21666666666666667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0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TSJ'!$B$5</f>
        <v>4244</v>
      </c>
      <c r="D14" s="5">
        <f>'[1]VG_Denuncias TSJ'!$V$5</f>
        <v>3277</v>
      </c>
      <c r="E14" s="6">
        <f>IF(C14&gt;0,(D14-C14)/C14)</f>
        <v>-0.22785108388312914</v>
      </c>
    </row>
    <row r="15" spans="1:5" ht="20.100000000000001" customHeight="1" thickBot="1" x14ac:dyDescent="0.25">
      <c r="B15" s="4" t="s">
        <v>17</v>
      </c>
      <c r="C15" s="5">
        <f>'[1]VG_Denuncias TSJ'!$C$5</f>
        <v>3457</v>
      </c>
      <c r="D15" s="5">
        <f>'[1]VG_Denuncias TSJ'!$W$5</f>
        <v>2707</v>
      </c>
      <c r="E15" s="6">
        <f t="shared" ref="E15:E25" si="0">IF(C15&gt;0,(D15-C15)/C15)</f>
        <v>-0.21695111368238357</v>
      </c>
    </row>
    <row r="16" spans="1:5" ht="20.100000000000001" customHeight="1" thickBot="1" x14ac:dyDescent="0.25">
      <c r="B16" s="4" t="s">
        <v>18</v>
      </c>
      <c r="C16" s="5">
        <f>'[1]VG_Denuncias TSJ'!$D$5</f>
        <v>2254</v>
      </c>
      <c r="D16" s="5">
        <f>'[1]VG_Denuncias TSJ'!$X$5</f>
        <v>1710</v>
      </c>
      <c r="E16" s="6">
        <f t="shared" si="0"/>
        <v>-0.24134871339840283</v>
      </c>
    </row>
    <row r="17" spans="2:5" ht="20.100000000000001" customHeight="1" thickBot="1" x14ac:dyDescent="0.25">
      <c r="B17" s="4" t="s">
        <v>19</v>
      </c>
      <c r="C17" s="5">
        <f>'[1]VG_Denuncias TSJ'!$E$5</f>
        <v>1203</v>
      </c>
      <c r="D17" s="5">
        <f>'[1]VG_Denuncias TSJ'!$Y$5</f>
        <v>997</v>
      </c>
      <c r="E17" s="6">
        <f t="shared" si="0"/>
        <v>-0.17123857024106401</v>
      </c>
    </row>
    <row r="18" spans="2:5" ht="20.100000000000001" customHeight="1" thickBot="1" x14ac:dyDescent="0.25">
      <c r="B18" s="4" t="s">
        <v>100</v>
      </c>
      <c r="C18" s="5">
        <f>'[1]VG_Denuncias TSJ'!$M$5</f>
        <v>0</v>
      </c>
      <c r="D18" s="5">
        <f>'[1]VG_Denuncias TSJ'!$AG$5</f>
        <v>12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TSJ'!$N$5</f>
        <v>0</v>
      </c>
      <c r="D19" s="5">
        <f>'[1]VG_Denuncias TSJ'!$AH$5</f>
        <v>25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0.34798958634654326</v>
      </c>
      <c r="D20" s="6">
        <f>D17/D15</f>
        <v>0.36830439601034354</v>
      </c>
      <c r="E20" s="6">
        <f t="shared" si="0"/>
        <v>5.8377636747928154E-2</v>
      </c>
    </row>
    <row r="21" spans="2:5" ht="30" customHeight="1" thickBot="1" x14ac:dyDescent="0.25">
      <c r="B21" s="4" t="s">
        <v>23</v>
      </c>
      <c r="C21" s="5">
        <f>'[1]VG_Denuncias TSJ'!$O$5</f>
        <v>466</v>
      </c>
      <c r="D21" s="5">
        <f>'[1]VG_Denuncias TSJ'!$AI$5</f>
        <v>457</v>
      </c>
      <c r="E21" s="6">
        <f t="shared" si="0"/>
        <v>-1.9313304721030045E-2</v>
      </c>
    </row>
    <row r="22" spans="2:5" ht="20.100000000000001" customHeight="1" thickBot="1" x14ac:dyDescent="0.25">
      <c r="B22" s="4" t="s">
        <v>24</v>
      </c>
      <c r="C22" s="5">
        <f>'[1]VG_Denuncias TSJ'!$P$5</f>
        <v>294</v>
      </c>
      <c r="D22" s="5">
        <f>'[1]VG_Denuncias TSJ'!$AJ$5</f>
        <v>286</v>
      </c>
      <c r="E22" s="6">
        <f t="shared" si="0"/>
        <v>-2.7210884353741496E-2</v>
      </c>
    </row>
    <row r="23" spans="2:5" ht="20.100000000000001" customHeight="1" thickBot="1" x14ac:dyDescent="0.25">
      <c r="B23" s="4" t="s">
        <v>25</v>
      </c>
      <c r="C23" s="5">
        <f>'[1]VG_Denuncias TSJ'!$Q$5</f>
        <v>172</v>
      </c>
      <c r="D23" s="5">
        <f>'[1]VG_Denuncias TSJ'!$AK$5</f>
        <v>171</v>
      </c>
      <c r="E23" s="6">
        <f t="shared" si="0"/>
        <v>-5.8139534883720929E-3</v>
      </c>
    </row>
    <row r="24" spans="2:5" ht="20.100000000000001" customHeight="1" thickBot="1" x14ac:dyDescent="0.25">
      <c r="B24" s="4" t="s">
        <v>21</v>
      </c>
      <c r="C24" s="6">
        <f>C23/C21</f>
        <v>0.36909871244635195</v>
      </c>
      <c r="D24" s="6">
        <f t="shared" ref="D24" si="1">D23/D21</f>
        <v>0.37417943107221008</v>
      </c>
      <c r="E24" s="6">
        <f t="shared" si="0"/>
        <v>1.3765202788662135E-2</v>
      </c>
    </row>
    <row r="25" spans="2:5" ht="20.100000000000001" customHeight="1" thickBot="1" x14ac:dyDescent="0.25">
      <c r="B25" s="7" t="s">
        <v>26</v>
      </c>
      <c r="C25" s="6">
        <f>'[1]VG_Denuncias TSJ'!$U$5</f>
        <v>0.51705287340505557</v>
      </c>
      <c r="D25" s="6">
        <f>'[1]VG_Denuncias TSJ'!$AR$5</f>
        <v>0.40202870784973299</v>
      </c>
      <c r="E25" s="6">
        <f t="shared" si="0"/>
        <v>-0.2224611281972578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[1]VG_Ordenes_TSJ!$B$5</f>
        <v>1014</v>
      </c>
      <c r="D34" s="5">
        <f>[1]VG_Ordenes_TSJ!$G$5</f>
        <v>752</v>
      </c>
      <c r="E34" s="6">
        <f>IF(C34&gt;0,(D34-C34)/C34,"-")</f>
        <v>-0.2583826429980276</v>
      </c>
    </row>
    <row r="35" spans="2:5" ht="20.100000000000001" customHeight="1" thickBot="1" x14ac:dyDescent="0.25">
      <c r="B35" s="4" t="s">
        <v>29</v>
      </c>
      <c r="C35" s="5">
        <f>[1]VG_Ordenes_TSJ!$C$5</f>
        <v>4</v>
      </c>
      <c r="D35" s="5">
        <f>[1]VG_Ordenes_TSJ!$H$5</f>
        <v>2</v>
      </c>
      <c r="E35" s="6">
        <f t="shared" ref="E35:E37" si="2">IF(C35&gt;0,(D35-C35)/C35,"-")</f>
        <v>-0.5</v>
      </c>
    </row>
    <row r="36" spans="2:5" ht="20.100000000000001" customHeight="1" thickBot="1" x14ac:dyDescent="0.25">
      <c r="B36" s="4" t="s">
        <v>28</v>
      </c>
      <c r="C36" s="5">
        <f>[1]VG_Ordenes_TSJ!$D$5</f>
        <v>853</v>
      </c>
      <c r="D36" s="5">
        <f>[1]VG_Ordenes_TSJ!$I$5</f>
        <v>598</v>
      </c>
      <c r="E36" s="6">
        <f t="shared" si="2"/>
        <v>-0.2989449003516999</v>
      </c>
    </row>
    <row r="37" spans="2:5" ht="20.100000000000001" customHeight="1" thickBot="1" x14ac:dyDescent="0.25">
      <c r="B37" s="4" t="s">
        <v>30</v>
      </c>
      <c r="C37" s="5">
        <f>[1]VG_Ordenes_TSJ!$E$5</f>
        <v>157</v>
      </c>
      <c r="D37" s="5">
        <f>[1]VG_Ordenes_TSJ!$J$5</f>
        <v>152</v>
      </c>
      <c r="E37" s="6">
        <f t="shared" si="2"/>
        <v>-3.1847133757961783E-2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[1]VG_Terminacion_TSJ!$C$5</f>
        <v>511</v>
      </c>
      <c r="D44" s="5">
        <f>[1]VG_Terminacion_TSJ!$L$5</f>
        <v>482</v>
      </c>
      <c r="E44" s="6">
        <f>IF(C44&gt;0,(D44-C44)/C44,"-")</f>
        <v>-5.6751467710371817E-2</v>
      </c>
    </row>
    <row r="45" spans="2:5" ht="20.100000000000001" customHeight="1" thickBot="1" x14ac:dyDescent="0.25">
      <c r="B45" s="4" t="s">
        <v>34</v>
      </c>
      <c r="C45" s="5">
        <f>[1]VG_Terminacion_TSJ!$B$5</f>
        <v>56</v>
      </c>
      <c r="D45" s="5">
        <f>[1]VG_Terminacion_TSJ!$K$5</f>
        <v>61</v>
      </c>
      <c r="E45" s="6">
        <f t="shared" ref="E45:E51" si="3">IF(C45&gt;0,(D45-C45)/C45,"-")</f>
        <v>8.9285714285714288E-2</v>
      </c>
    </row>
    <row r="46" spans="2:5" ht="20.100000000000001" customHeight="1" thickBot="1" x14ac:dyDescent="0.25">
      <c r="B46" s="4" t="s">
        <v>31</v>
      </c>
      <c r="C46" s="5">
        <f>[1]VG_Terminacion_TSJ!$D$5</f>
        <v>67</v>
      </c>
      <c r="D46" s="5">
        <f>[1]VG_Terminacion_TSJ!$M$5</f>
        <v>79</v>
      </c>
      <c r="E46" s="6">
        <f t="shared" si="3"/>
        <v>0.17910447761194029</v>
      </c>
    </row>
    <row r="47" spans="2:5" ht="20.100000000000001" customHeight="1" thickBot="1" x14ac:dyDescent="0.25">
      <c r="B47" s="4" t="s">
        <v>32</v>
      </c>
      <c r="C47" s="5">
        <f>[1]VG_Terminacion_TSJ!$E$5</f>
        <v>1259</v>
      </c>
      <c r="D47" s="5">
        <f>[1]VG_Terminacion_TSJ!$N$5</f>
        <v>1062</v>
      </c>
      <c r="E47" s="6">
        <f t="shared" si="3"/>
        <v>-0.15647339158061954</v>
      </c>
    </row>
    <row r="48" spans="2:5" ht="20.100000000000001" customHeight="1" thickBot="1" x14ac:dyDescent="0.25">
      <c r="B48" s="4" t="s">
        <v>35</v>
      </c>
      <c r="C48" s="5">
        <f>[1]VG_Terminacion_TSJ!$F$5</f>
        <v>550</v>
      </c>
      <c r="D48" s="5">
        <f>[1]VG_Terminacion_TSJ!$O$5</f>
        <v>404</v>
      </c>
      <c r="E48" s="6">
        <f t="shared" si="3"/>
        <v>-0.26545454545454544</v>
      </c>
    </row>
    <row r="49" spans="2:5" ht="20.100000000000001" customHeight="1" thickBot="1" x14ac:dyDescent="0.25">
      <c r="B49" s="4" t="s">
        <v>67</v>
      </c>
      <c r="C49" s="5">
        <f>[1]VG_Terminacion_TSJ!$G$5</f>
        <v>1125</v>
      </c>
      <c r="D49" s="5">
        <f>[1]VG_Terminacion_TSJ!$P$5</f>
        <v>1055</v>
      </c>
      <c r="E49" s="6">
        <f t="shared" si="3"/>
        <v>-6.222222222222222E-2</v>
      </c>
    </row>
    <row r="50" spans="2:5" ht="20.100000000000001" customHeight="1" collapsed="1" thickBot="1" x14ac:dyDescent="0.25">
      <c r="B50" s="4" t="s">
        <v>36</v>
      </c>
      <c r="C50" s="6">
        <f>C44/(C44+C45)</f>
        <v>0.90123456790123457</v>
      </c>
      <c r="D50" s="6">
        <f>D44/(D44+D45)</f>
        <v>0.88766114180478817</v>
      </c>
      <c r="E50" s="6">
        <f t="shared" si="3"/>
        <v>-1.5060924846741902E-2</v>
      </c>
    </row>
    <row r="51" spans="2:5" ht="20.100000000000001" customHeight="1" thickBot="1" x14ac:dyDescent="0.25">
      <c r="B51" s="4" t="s">
        <v>37</v>
      </c>
      <c r="C51" s="6">
        <f>C47/(C46+C47)</f>
        <v>0.94947209653092002</v>
      </c>
      <c r="D51" s="6">
        <f t="shared" ref="D51" si="4">D47/(D46+D47)</f>
        <v>0.93076248904469761</v>
      </c>
      <c r="E51" s="6">
        <f t="shared" si="3"/>
        <v>-1.9705273651096838E-2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[1]VG_Enjuiciados_TSJ!$B$5</f>
        <v>577</v>
      </c>
      <c r="D58" s="5">
        <f>[1]VG_Enjuiciados_TSJ!$G$5</f>
        <v>550</v>
      </c>
      <c r="E58" s="6">
        <f>IF(C58&gt;0,(D58-C58)/C58,"-")</f>
        <v>-4.6793760831889082E-2</v>
      </c>
    </row>
    <row r="59" spans="2:5" ht="20.100000000000001" customHeight="1" thickBot="1" x14ac:dyDescent="0.25">
      <c r="B59" s="4" t="s">
        <v>41</v>
      </c>
      <c r="C59" s="5">
        <f>[1]VG_Enjuiciados_TSJ!$C$5</f>
        <v>354</v>
      </c>
      <c r="D59" s="5">
        <f>[1]VG_Enjuiciados_TSJ!$H$5</f>
        <v>302</v>
      </c>
      <c r="E59" s="6">
        <f t="shared" ref="E59:E63" si="5">IF(C59&gt;0,(D59-C59)/C59,"-")</f>
        <v>-0.14689265536723164</v>
      </c>
    </row>
    <row r="60" spans="2:5" ht="20.100000000000001" customHeight="1" thickBot="1" x14ac:dyDescent="0.25">
      <c r="B60" s="4" t="s">
        <v>42</v>
      </c>
      <c r="C60" s="5">
        <f>[1]VG_Enjuiciados_TSJ!$D$5</f>
        <v>167</v>
      </c>
      <c r="D60" s="5">
        <f>[1]VG_Enjuiciados_TSJ!$I$5</f>
        <v>180</v>
      </c>
      <c r="E60" s="6">
        <f t="shared" si="5"/>
        <v>7.7844311377245512E-2</v>
      </c>
    </row>
    <row r="61" spans="2:5" ht="20.100000000000001" customHeight="1" collapsed="1" thickBot="1" x14ac:dyDescent="0.25">
      <c r="B61" s="4" t="s">
        <v>98</v>
      </c>
      <c r="C61" s="6">
        <f>(C59+C60)/C58</f>
        <v>0.90294627383015602</v>
      </c>
      <c r="D61" s="6">
        <f>(D59+D60)/D58</f>
        <v>0.87636363636363634</v>
      </c>
      <c r="E61" s="6">
        <f t="shared" si="5"/>
        <v>-2.9439888326644629E-2</v>
      </c>
    </row>
    <row r="62" spans="2:5" ht="20.100000000000001" customHeight="1" thickBot="1" x14ac:dyDescent="0.25">
      <c r="B62" s="4" t="s">
        <v>39</v>
      </c>
      <c r="C62" s="6">
        <f>C59/(C59+[1]VG_Enjuiciados_TSJ!$E$5)</f>
        <v>0.89847715736040612</v>
      </c>
      <c r="D62" s="6">
        <f>D59/(D59+[1]VG_Enjuiciados_TSJ!$J$5)</f>
        <v>0.87031700288184433</v>
      </c>
      <c r="E62" s="6">
        <f t="shared" si="5"/>
        <v>-3.1342092837721318E-2</v>
      </c>
    </row>
    <row r="63" spans="2:5" ht="20.100000000000001" customHeight="1" thickBot="1" x14ac:dyDescent="0.25">
      <c r="B63" s="4" t="s">
        <v>40</v>
      </c>
      <c r="C63" s="6">
        <f>C60/(C60+[1]VG_Enjuiciados_TSJ!$F$5)</f>
        <v>0.91256830601092898</v>
      </c>
      <c r="D63" s="6">
        <f>D60/(D60+[1]VG_Enjuiciados_TSJ!$K$5)</f>
        <v>0.88669950738916259</v>
      </c>
      <c r="E63" s="6">
        <f t="shared" si="5"/>
        <v>-2.834724639391167E-2</v>
      </c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[1]VG_Movimiento_TSJ!$B$6</f>
        <v>3292</v>
      </c>
      <c r="D70" s="5">
        <f>[1]VG_Movimiento_TSJ!$Z$6</f>
        <v>3253</v>
      </c>
      <c r="E70" s="6">
        <f>IF(C70&gt;0,(D70-C70)/C70,"-")</f>
        <v>-1.1846901579586877E-2</v>
      </c>
    </row>
    <row r="71" spans="2:10" ht="20.100000000000001" customHeight="1" thickBot="1" x14ac:dyDescent="0.25">
      <c r="B71" s="4" t="s">
        <v>45</v>
      </c>
      <c r="C71" s="5">
        <f>[1]VG_Movimiento_TSJ!$E$6</f>
        <v>1124</v>
      </c>
      <c r="D71" s="5">
        <f>[1]VG_Movimiento_TSJ!$AC$6</f>
        <v>897</v>
      </c>
      <c r="E71" s="6">
        <f t="shared" ref="E71:E77" si="6">IF(C71&gt;0,(D71-C71)/C71,"-")</f>
        <v>-0.20195729537366547</v>
      </c>
    </row>
    <row r="72" spans="2:10" ht="20.100000000000001" customHeight="1" thickBot="1" x14ac:dyDescent="0.25">
      <c r="B72" s="4" t="s">
        <v>43</v>
      </c>
      <c r="C72" s="5">
        <f>[1]VG_Movimiento_TSJ!$H$6</f>
        <v>4</v>
      </c>
      <c r="D72" s="5">
        <f>[1]VG_Movimiento_TSJ!$AF$6</f>
        <v>6</v>
      </c>
      <c r="E72" s="6">
        <f t="shared" si="6"/>
        <v>0.5</v>
      </c>
    </row>
    <row r="73" spans="2:10" ht="20.100000000000001" customHeight="1" thickBot="1" x14ac:dyDescent="0.25">
      <c r="B73" s="4" t="s">
        <v>46</v>
      </c>
      <c r="C73" s="5">
        <f>[1]VG_Movimiento_TSJ!$K$6</f>
        <v>1312</v>
      </c>
      <c r="D73" s="5">
        <f>[1]VG_Movimiento_TSJ!$AI$6</f>
        <v>1691</v>
      </c>
      <c r="E73" s="6">
        <f t="shared" si="6"/>
        <v>0.2888719512195122</v>
      </c>
    </row>
    <row r="74" spans="2:10" ht="20.100000000000001" customHeight="1" thickBot="1" x14ac:dyDescent="0.25">
      <c r="B74" s="4" t="s">
        <v>47</v>
      </c>
      <c r="C74" s="5">
        <f>[1]VG_Movimiento_TSJ!$N$6</f>
        <v>676</v>
      </c>
      <c r="D74" s="5">
        <f>[1]VG_Movimiento_TSJ!$AL$6</f>
        <v>486</v>
      </c>
      <c r="E74" s="6">
        <f t="shared" si="6"/>
        <v>-0.28106508875739644</v>
      </c>
    </row>
    <row r="75" spans="2:10" ht="20.100000000000001" customHeight="1" thickBot="1" x14ac:dyDescent="0.25">
      <c r="B75" s="4" t="s">
        <v>48</v>
      </c>
      <c r="C75" s="5">
        <f>[1]VG_Movimiento_TSJ!$Q$6</f>
        <v>175</v>
      </c>
      <c r="D75" s="5">
        <f>[1]VG_Movimiento_TSJ!$AO$6</f>
        <v>172</v>
      </c>
      <c r="E75" s="6">
        <f t="shared" si="6"/>
        <v>-1.7142857142857144E-2</v>
      </c>
    </row>
    <row r="76" spans="2:10" ht="20.100000000000001" customHeight="1" thickBot="1" x14ac:dyDescent="0.25">
      <c r="B76" s="4" t="s">
        <v>49</v>
      </c>
      <c r="C76" s="5">
        <f>[1]VG_Movimiento_TSJ!$T$6</f>
        <v>0</v>
      </c>
      <c r="D76" s="5">
        <f>[1]VG_Movimiento_TSJ!$AR$6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[1]VG_Movimiento_TSJ!$W$6</f>
        <v>1</v>
      </c>
      <c r="D77" s="5">
        <f>[1]VG_Movimiento_TSJ!$AU$6</f>
        <v>1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[1]Penal_Terminacion_TSJ!$B$5</f>
        <v>310</v>
      </c>
      <c r="D90" s="5">
        <f>[1]Penal_Terminacion_TSJ!$E$5</f>
        <v>246</v>
      </c>
      <c r="E90" s="6">
        <f>IF(C90&gt;0,(D90-C90)/C90,"-")</f>
        <v>-0.20645161290322581</v>
      </c>
    </row>
    <row r="91" spans="2:5" ht="29.25" thickBot="1" x14ac:dyDescent="0.25">
      <c r="B91" s="4" t="s">
        <v>52</v>
      </c>
      <c r="C91" s="5">
        <f>[1]Penal_Terminacion_TSJ!$C$5</f>
        <v>223</v>
      </c>
      <c r="D91" s="5">
        <f>[1]Penal_Terminacion_TSJ!$F$5</f>
        <v>157</v>
      </c>
      <c r="E91" s="6">
        <f t="shared" ref="E91:E93" si="7">IF(C91&gt;0,(D91-C91)/C91,"-")</f>
        <v>-0.29596412556053814</v>
      </c>
    </row>
    <row r="92" spans="2:5" ht="29.25" customHeight="1" thickBot="1" x14ac:dyDescent="0.25">
      <c r="B92" s="4" t="s">
        <v>53</v>
      </c>
      <c r="C92" s="5">
        <f>[1]Penal_Terminacion_TSJ!$D$5</f>
        <v>234</v>
      </c>
      <c r="D92" s="5">
        <f>[1]Penal_Terminacion_TSJ!$G$5</f>
        <v>143</v>
      </c>
      <c r="E92" s="6">
        <f t="shared" si="7"/>
        <v>-0.3888888888888889</v>
      </c>
    </row>
    <row r="93" spans="2:5" ht="29.25" customHeight="1" thickBot="1" x14ac:dyDescent="0.25">
      <c r="B93" s="4" t="s">
        <v>54</v>
      </c>
      <c r="C93" s="6">
        <f>(C90+C91)/(C90+C91+C92)</f>
        <v>0.69491525423728817</v>
      </c>
      <c r="D93" s="6">
        <f>(D90+D91)/(D90+D91+D92)</f>
        <v>0.73809523809523814</v>
      </c>
      <c r="E93" s="6">
        <f t="shared" si="7"/>
        <v>6.2137049941927994E-2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[1]Penal_Enjuiciados_TSJ!$B$5</f>
        <v>776</v>
      </c>
      <c r="D100" s="5">
        <f>[1]Penal_Enjuiciados_TSJ!$G$5</f>
        <v>546</v>
      </c>
      <c r="E100" s="6">
        <f>IF(C100&gt;0,(D100-C100)/C100,"-")</f>
        <v>-0.29639175257731959</v>
      </c>
    </row>
    <row r="101" spans="2:5" ht="20.100000000000001" customHeight="1" thickBot="1" x14ac:dyDescent="0.25">
      <c r="B101" s="4" t="s">
        <v>41</v>
      </c>
      <c r="C101" s="5">
        <f>[1]Penal_Enjuiciados_TSJ!$C$5</f>
        <v>313</v>
      </c>
      <c r="D101" s="5">
        <f>[1]Penal_Enjuiciados_TSJ!$H$5</f>
        <v>251</v>
      </c>
      <c r="E101" s="6">
        <f t="shared" ref="E101:E105" si="8">IF(C101&gt;0,(D101-C101)/C101,"-")</f>
        <v>-0.19808306709265175</v>
      </c>
    </row>
    <row r="102" spans="2:5" ht="20.100000000000001" customHeight="1" thickBot="1" x14ac:dyDescent="0.25">
      <c r="B102" s="4" t="s">
        <v>42</v>
      </c>
      <c r="C102" s="5">
        <f>[1]Penal_Enjuiciados_TSJ!$D$5</f>
        <v>223</v>
      </c>
      <c r="D102" s="5">
        <f>[1]Penal_Enjuiciados_TSJ!$I$5</f>
        <v>152</v>
      </c>
      <c r="E102" s="6">
        <f t="shared" si="8"/>
        <v>-0.31838565022421522</v>
      </c>
    </row>
    <row r="103" spans="2:5" ht="20.100000000000001" customHeight="1" thickBot="1" x14ac:dyDescent="0.25">
      <c r="B103" s="4" t="s">
        <v>98</v>
      </c>
      <c r="C103" s="6">
        <f>(C101+C102)/C100</f>
        <v>0.69072164948453607</v>
      </c>
      <c r="D103" s="6">
        <f>(D101+D102)/D100</f>
        <v>0.73809523809523814</v>
      </c>
      <c r="E103" s="6">
        <f t="shared" si="8"/>
        <v>6.8585643212508957E-2</v>
      </c>
    </row>
    <row r="104" spans="2:5" ht="20.100000000000001" customHeight="1" thickBot="1" x14ac:dyDescent="0.25">
      <c r="B104" s="4" t="s">
        <v>39</v>
      </c>
      <c r="C104" s="6">
        <f>C101/([1]Penal_Enjuiciados_TSJ!$C$5+[1]Penal_Enjuiciados_TSJ!$E$5)</f>
        <v>0.67748917748917747</v>
      </c>
      <c r="D104" s="6">
        <f>D101/([1]Penal_Enjuiciados_TSJ!$H$5+[1]Penal_Enjuiciados_TSJ!$J$5)</f>
        <v>0.74702380952380953</v>
      </c>
      <c r="E104" s="6">
        <f t="shared" si="8"/>
        <v>0.10263578274760388</v>
      </c>
    </row>
    <row r="105" spans="2:5" ht="20.100000000000001" customHeight="1" thickBot="1" x14ac:dyDescent="0.25">
      <c r="B105" s="4" t="s">
        <v>40</v>
      </c>
      <c r="C105" s="6">
        <f>C102/([1]Penal_Enjuiciados_TSJ!$D$5+[1]Penal_Enjuiciados_TSJ!$F$5)</f>
        <v>0.71019108280254772</v>
      </c>
      <c r="D105" s="6">
        <f>D102/([1]Penal_Enjuiciados_TSJ!$I$5+[1]Penal_Enjuiciados_TSJ!$K$5)</f>
        <v>0.72380952380952379</v>
      </c>
      <c r="E105" s="6">
        <f t="shared" si="8"/>
        <v>1.9175742045697244E-2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[1]Penal_Movimientos_TSJ!$B$5</f>
        <v>734</v>
      </c>
      <c r="D112" s="5">
        <f>[1]Penal_Movimientos_TSJ!$E$5</f>
        <v>543</v>
      </c>
      <c r="E112" s="6">
        <f>IF(C112&gt;0,(D112-C112)/C112,"-")</f>
        <v>-0.26021798365122617</v>
      </c>
    </row>
    <row r="113" spans="2:14" ht="15" thickBot="1" x14ac:dyDescent="0.25">
      <c r="B113" s="4" t="s">
        <v>56</v>
      </c>
      <c r="C113" s="5">
        <f>[1]Penal_Movimientos_TSJ!$C$5</f>
        <v>413</v>
      </c>
      <c r="D113" s="5">
        <f>[1]Penal_Movimientos_TSJ!$F$5</f>
        <v>388</v>
      </c>
      <c r="E113" s="6">
        <f t="shared" ref="E113:E114" si="9">IF(C113&gt;0,(D113-C113)/C113,"-")</f>
        <v>-6.0532687651331719E-2</v>
      </c>
    </row>
    <row r="114" spans="2:14" ht="15" thickBot="1" x14ac:dyDescent="0.25">
      <c r="B114" s="4" t="s">
        <v>57</v>
      </c>
      <c r="C114" s="5">
        <f>[1]Penal_Movimientos_TSJ!$D$5</f>
        <v>321</v>
      </c>
      <c r="D114" s="5">
        <f>[1]Penal_Movimientos_TSJ!$G$5</f>
        <v>155</v>
      </c>
      <c r="E114" s="6">
        <f t="shared" si="9"/>
        <v>-0.51713395638629278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Instancia_TSJ'!$B$5</f>
        <v>2</v>
      </c>
      <c r="D128" s="10">
        <f>'[1]AP_Terminacion_1ª Instancia_TSJ'!$H$5</f>
        <v>1</v>
      </c>
      <c r="E128" s="10">
        <f>'[1]AP_Terminacion_1ª Instancia_TSJ'!$N$5</f>
        <v>1</v>
      </c>
      <c r="F128" s="10">
        <f>'[1]AP_Terminacion_1ª Instancia_TSJ'!$T$5</f>
        <v>4</v>
      </c>
      <c r="G128" s="10">
        <f>'[1]AP_Terminacion_1ª Instancia_TSJ'!$Z$5</f>
        <v>3</v>
      </c>
      <c r="H128" s="10">
        <f>'[1]AP_Terminacion_1ª Instancia_TSJ'!$AF$5</f>
        <v>0</v>
      </c>
      <c r="I128" s="10">
        <f>'[1]AP_Terminacion_1ª Instancia_TSJ'!$AL$5</f>
        <v>0</v>
      </c>
      <c r="J128" s="10">
        <f>'[1]AP_Terminacion_1ª Instancia_TSJ'!$AR$5</f>
        <v>3</v>
      </c>
      <c r="K128" s="6">
        <f>IF(C128=0,"-",(G128-C128)/C128)</f>
        <v>0.5</v>
      </c>
      <c r="L128" s="6">
        <f t="shared" ref="L128:N133" si="10">IF(D128=0,"-",(H128-D128)/D128)</f>
        <v>-1</v>
      </c>
      <c r="M128" s="6">
        <f t="shared" si="10"/>
        <v>-1</v>
      </c>
      <c r="N128" s="6">
        <f t="shared" si="10"/>
        <v>-0.25</v>
      </c>
    </row>
    <row r="129" spans="2:14" ht="15" thickBot="1" x14ac:dyDescent="0.25">
      <c r="B129" s="4" t="s">
        <v>64</v>
      </c>
      <c r="C129" s="10">
        <f>'[1]AP_Terminacion_1ª Instancia_TSJ'!$C$5</f>
        <v>0</v>
      </c>
      <c r="D129" s="10">
        <f>'[1]AP_Terminacion_1ª Instancia_TSJ'!$I$5</f>
        <v>0</v>
      </c>
      <c r="E129" s="10">
        <f>'[1]AP_Terminacion_1ª Instancia_TSJ'!$O$5</f>
        <v>0</v>
      </c>
      <c r="F129" s="10">
        <f>'[1]AP_Terminacion_1ª Instancia_TSJ'!$U$5</f>
        <v>0</v>
      </c>
      <c r="G129" s="10">
        <f>'[1]AP_Terminacion_1ª Instancia_TSJ'!$AA$5</f>
        <v>0</v>
      </c>
      <c r="H129" s="10">
        <f>'[1]AP_Terminacion_1ª Instancia_TSJ'!$AG$5</f>
        <v>0</v>
      </c>
      <c r="I129" s="10">
        <f>'[1]AP_Terminacion_1ª Instancia_TSJ'!$AM$5</f>
        <v>0</v>
      </c>
      <c r="J129" s="10">
        <f>'[1]AP_Terminacion_1ª Instancia_TSJ'!$AS$5</f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f>'[1]AP_Terminacion_1ª Instancia_TSJ'!$D$5</f>
        <v>0</v>
      </c>
      <c r="D130" s="10">
        <f>'[1]AP_Terminacion_1ª Instancia_TSJ'!$J$5</f>
        <v>0</v>
      </c>
      <c r="E130" s="10">
        <f>'[1]AP_Terminacion_1ª Instancia_TSJ'!$P$5</f>
        <v>0</v>
      </c>
      <c r="F130" s="10">
        <f>'[1]AP_Terminacion_1ª Instancia_TSJ'!$V$5</f>
        <v>0</v>
      </c>
      <c r="G130" s="10">
        <f>'[1]AP_Terminacion_1ª Instancia_TSJ'!$AB$5</f>
        <v>0</v>
      </c>
      <c r="H130" s="10">
        <f>'[1]AP_Terminacion_1ª Instancia_TSJ'!$AH$5</f>
        <v>0</v>
      </c>
      <c r="I130" s="10">
        <f>'[1]AP_Terminacion_1ª Instancia_TSJ'!$AN$5</f>
        <v>0</v>
      </c>
      <c r="J130" s="10">
        <f>'[1]AP_Terminacion_1ª Instancia_TSJ'!$AT$5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Instancia_TSJ'!$E$5</f>
        <v>0</v>
      </c>
      <c r="D131" s="10">
        <f>'[1]AP_Terminacion_1ª Instancia_TSJ'!$K$5</f>
        <v>0</v>
      </c>
      <c r="E131" s="10">
        <f>'[1]AP_Terminacion_1ª Instancia_TSJ'!$Q$5</f>
        <v>0</v>
      </c>
      <c r="F131" s="10">
        <f>'[1]AP_Terminacion_1ª Instancia_TSJ'!$W$5</f>
        <v>0</v>
      </c>
      <c r="G131" s="10">
        <f>'[1]AP_Terminacion_1ª Instancia_TSJ'!$AC$5</f>
        <v>0</v>
      </c>
      <c r="H131" s="10">
        <f>'[1]AP_Terminacion_1ª Instancia_TSJ'!$AI$5</f>
        <v>0</v>
      </c>
      <c r="I131" s="10">
        <f>'[1]AP_Terminacion_1ª Instancia_TSJ'!$AO$5</f>
        <v>0</v>
      </c>
      <c r="J131" s="10">
        <f>'[1]AP_Terminacion_1ª Instancia_TSJ'!$AU$5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Instancia_TSJ'!$F$5</f>
        <v>0</v>
      </c>
      <c r="D132" s="10">
        <f>'[1]AP_Terminacion_1ª Instancia_TSJ'!$L$5</f>
        <v>0</v>
      </c>
      <c r="E132" s="10">
        <f>'[1]AP_Terminacion_1ª Instancia_TSJ'!$R$5</f>
        <v>0</v>
      </c>
      <c r="F132" s="10">
        <f>'[1]AP_Terminacion_1ª Instancia_TSJ'!$X$5</f>
        <v>0</v>
      </c>
      <c r="G132" s="10">
        <f>'[1]AP_Terminacion_1ª Instancia_TSJ'!$AD$5</f>
        <v>0</v>
      </c>
      <c r="H132" s="10">
        <f>'[1]AP_Terminacion_1ª Instancia_TSJ'!$AJ$5</f>
        <v>0</v>
      </c>
      <c r="I132" s="10">
        <f>'[1]AP_Terminacion_1ª Instancia_TSJ'!$AP$5</f>
        <v>0</v>
      </c>
      <c r="J132" s="10">
        <f>'[1]AP_Terminacion_1ª Instancia_TSJ'!$AV$5</f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f>'[1]AP_Terminacion_1ª Instancia_TSJ'!$G$5</f>
        <v>2</v>
      </c>
      <c r="D133" s="10">
        <f>'[1]AP_Terminacion_1ª Instancia_TSJ'!$M$5</f>
        <v>1</v>
      </c>
      <c r="E133" s="10">
        <f>'[1]AP_Terminacion_1ª Instancia_TSJ'!$S$5</f>
        <v>1</v>
      </c>
      <c r="F133" s="10">
        <f>'[1]AP_Terminacion_1ª Instancia_TSJ'!$Y$5</f>
        <v>4</v>
      </c>
      <c r="G133" s="10">
        <f>'[1]AP_Terminacion_1ª Instancia_TSJ'!$AE$5</f>
        <v>3</v>
      </c>
      <c r="H133" s="10">
        <f>'[1]AP_Terminacion_1ª Instancia_TSJ'!$AK$5</f>
        <v>0</v>
      </c>
      <c r="I133" s="10">
        <f>'[1]AP_Terminacion_1ª Instancia_TSJ'!$AQ$5</f>
        <v>0</v>
      </c>
      <c r="J133" s="10">
        <f>'[1]AP_Terminacion_1ª Instancia_TSJ'!$AW$5</f>
        <v>3</v>
      </c>
      <c r="K133" s="6">
        <f t="shared" si="11"/>
        <v>0.5</v>
      </c>
      <c r="L133" s="6">
        <f t="shared" si="10"/>
        <v>-1</v>
      </c>
      <c r="M133" s="6">
        <f t="shared" si="10"/>
        <v>-1</v>
      </c>
      <c r="N133" s="6">
        <f t="shared" si="10"/>
        <v>-0.25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'[1]AP-Terminacion-Recursos_TSJ'!$B$5</f>
        <v>14</v>
      </c>
      <c r="D143" s="10">
        <f>'[1]AP-Terminacion-Recursos_TSJ'!$C$5</f>
        <v>0</v>
      </c>
      <c r="E143" s="10">
        <f>'[1]AP-Terminacion-Recursos_TSJ'!$D$5</f>
        <v>3</v>
      </c>
      <c r="F143" s="10">
        <f>'[1]AP-Terminacion-Recursos_TSJ'!$E$5</f>
        <v>17</v>
      </c>
      <c r="G143" s="10">
        <f>'[1]AP-Terminacion-Recursos_TSJ'!$Z$5</f>
        <v>17</v>
      </c>
      <c r="H143" s="10">
        <f>'[1]AP-Terminacion-Recursos_TSJ'!$AA$5</f>
        <v>0</v>
      </c>
      <c r="I143" s="10">
        <f>'[1]AP-Terminacion-Recursos_TSJ'!$AB$5</f>
        <v>2</v>
      </c>
      <c r="J143" s="10">
        <f>'[1]AP-Terminacion-Recursos_TSJ'!$AC$5</f>
        <v>19</v>
      </c>
      <c r="K143" s="6">
        <f>IF(C143=0,"-",(G143-C143)/C143)</f>
        <v>0.21428571428571427</v>
      </c>
      <c r="L143" s="6" t="str">
        <f t="shared" ref="L143:N147" si="15">IF(D143=0,"-",(H143-D143)/D143)</f>
        <v>-</v>
      </c>
      <c r="M143" s="6">
        <f t="shared" si="15"/>
        <v>-0.33333333333333331</v>
      </c>
      <c r="N143" s="6">
        <f t="shared" si="15"/>
        <v>0.11764705882352941</v>
      </c>
    </row>
    <row r="144" spans="2:14" ht="15" thickBot="1" x14ac:dyDescent="0.25">
      <c r="B144" s="4" t="s">
        <v>72</v>
      </c>
      <c r="C144" s="10">
        <f>'[1]AP-Terminacion-Recursos_TSJ'!$F$5</f>
        <v>3</v>
      </c>
      <c r="D144" s="10">
        <f>'[1]AP-Terminacion-Recursos_TSJ'!$G$5</f>
        <v>0</v>
      </c>
      <c r="E144" s="10">
        <f>'[1]AP-Terminacion-Recursos_TSJ'!$H$5</f>
        <v>0</v>
      </c>
      <c r="F144" s="10">
        <f>'[1]AP-Terminacion-Recursos_TSJ'!$I$5</f>
        <v>3</v>
      </c>
      <c r="G144" s="10">
        <f>'[1]AP-Terminacion-Recursos_TSJ'!$AD$5</f>
        <v>1</v>
      </c>
      <c r="H144" s="10">
        <f>'[1]AP-Terminacion-Recursos_TSJ'!$AE$5</f>
        <v>0</v>
      </c>
      <c r="I144" s="10">
        <f>'[1]AP-Terminacion-Recursos_TSJ'!$AF$5</f>
        <v>0</v>
      </c>
      <c r="J144" s="10">
        <f>'[1]AP-Terminacion-Recursos_TSJ'!$AG$5</f>
        <v>1</v>
      </c>
      <c r="K144" s="6">
        <f t="shared" ref="K144:K147" si="16">IF(C144=0,"-",(G144-C144)/C144)</f>
        <v>-0.66666666666666663</v>
      </c>
      <c r="L144" s="6" t="str">
        <f t="shared" si="15"/>
        <v>-</v>
      </c>
      <c r="M144" s="6" t="str">
        <f t="shared" si="15"/>
        <v>-</v>
      </c>
      <c r="N144" s="6">
        <f t="shared" si="15"/>
        <v>-0.66666666666666663</v>
      </c>
    </row>
    <row r="145" spans="2:14" ht="15" thickBot="1" x14ac:dyDescent="0.25">
      <c r="B145" s="4" t="s">
        <v>73</v>
      </c>
      <c r="C145" s="10">
        <f>'[1]AP-Terminacion-Recursos_TSJ'!$J$5</f>
        <v>116</v>
      </c>
      <c r="D145" s="10">
        <f>'[1]AP-Terminacion-Recursos_TSJ'!$K$5</f>
        <v>0</v>
      </c>
      <c r="E145" s="10">
        <f>'[1]AP-Terminacion-Recursos_TSJ'!$L$5</f>
        <v>18</v>
      </c>
      <c r="F145" s="10">
        <f>'[1]AP-Terminacion-Recursos_TSJ'!$M$5</f>
        <v>134</v>
      </c>
      <c r="G145" s="10">
        <f>'[1]AP-Terminacion-Recursos_TSJ'!$AH$5</f>
        <v>68</v>
      </c>
      <c r="H145" s="10">
        <f>'[1]AP-Terminacion-Recursos_TSJ'!$AI$5</f>
        <v>0</v>
      </c>
      <c r="I145" s="10">
        <f>'[1]AP-Terminacion-Recursos_TSJ'!$AJ$5</f>
        <v>11</v>
      </c>
      <c r="J145" s="10">
        <f>'[1]AP-Terminacion-Recursos_TSJ'!$AK$5</f>
        <v>79</v>
      </c>
      <c r="K145" s="6">
        <f t="shared" si="16"/>
        <v>-0.41379310344827586</v>
      </c>
      <c r="L145" s="6" t="str">
        <f t="shared" si="15"/>
        <v>-</v>
      </c>
      <c r="M145" s="6">
        <f t="shared" si="15"/>
        <v>-0.3888888888888889</v>
      </c>
      <c r="N145" s="6">
        <f t="shared" si="15"/>
        <v>-0.41044776119402987</v>
      </c>
    </row>
    <row r="146" spans="2:14" ht="15" thickBot="1" x14ac:dyDescent="0.25">
      <c r="B146" s="4" t="s">
        <v>74</v>
      </c>
      <c r="C146" s="10">
        <f>'[1]AP-Terminacion-Recursos_TSJ'!$N$5</f>
        <v>32</v>
      </c>
      <c r="D146" s="10">
        <f>'[1]AP-Terminacion-Recursos_TSJ'!$O$5</f>
        <v>0</v>
      </c>
      <c r="E146" s="10">
        <f>'[1]AP-Terminacion-Recursos_TSJ'!$P$5</f>
        <v>12</v>
      </c>
      <c r="F146" s="10">
        <f>'[1]AP-Terminacion-Recursos_TSJ'!$Q$5</f>
        <v>44</v>
      </c>
      <c r="G146" s="10">
        <f>'[1]AP-Terminacion-Recursos_TSJ'!$AL$5</f>
        <v>17</v>
      </c>
      <c r="H146" s="10">
        <f>'[1]AP-Terminacion-Recursos_TSJ'!$AM$5</f>
        <v>0</v>
      </c>
      <c r="I146" s="10">
        <f>'[1]AP-Terminacion-Recursos_TSJ'!$AN$5</f>
        <v>6</v>
      </c>
      <c r="J146" s="10">
        <f>'[1]AP-Terminacion-Recursos_TSJ'!$AO$5</f>
        <v>23</v>
      </c>
      <c r="K146" s="6">
        <f t="shared" si="16"/>
        <v>-0.46875</v>
      </c>
      <c r="L146" s="6" t="str">
        <f t="shared" si="15"/>
        <v>-</v>
      </c>
      <c r="M146" s="6">
        <f t="shared" si="15"/>
        <v>-0.5</v>
      </c>
      <c r="N146" s="6">
        <f t="shared" si="15"/>
        <v>-0.47727272727272729</v>
      </c>
    </row>
    <row r="147" spans="2:14" ht="15" thickBot="1" x14ac:dyDescent="0.25">
      <c r="B147" s="4" t="s">
        <v>75</v>
      </c>
      <c r="C147" s="10">
        <f>'[1]AP-Terminacion-Recursos_TSJ'!$R$5</f>
        <v>0</v>
      </c>
      <c r="D147" s="10">
        <f>'[1]AP-Terminacion-Recursos_TSJ'!$S$5</f>
        <v>0</v>
      </c>
      <c r="E147" s="10">
        <f>'[1]AP-Terminacion-Recursos_TSJ'!$T$5</f>
        <v>0</v>
      </c>
      <c r="F147" s="10">
        <f>'[1]AP-Terminacion-Recursos_TSJ'!$U$5</f>
        <v>0</v>
      </c>
      <c r="G147" s="10">
        <f>'[1]AP-Terminacion-Recursos_TSJ'!$AP$5</f>
        <v>10</v>
      </c>
      <c r="H147" s="10">
        <f>'[1]AP-Terminacion-Recursos_TSJ'!$AQ$5</f>
        <v>0</v>
      </c>
      <c r="I147" s="10">
        <f>'[1]AP-Terminacion-Recursos_TSJ'!$AR$5</f>
        <v>0</v>
      </c>
      <c r="J147" s="10">
        <f>'[1]AP-Terminacion-Recursos_TSJ'!$AS$5</f>
        <v>10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f>'[1]AP-Terminacion-Recursos_TSJ'!$V$5</f>
        <v>165</v>
      </c>
      <c r="D148" s="10">
        <f>'[1]AP-Terminacion-Recursos_TSJ'!$W$5</f>
        <v>0</v>
      </c>
      <c r="E148" s="10">
        <f>'[1]AP-Terminacion-Recursos_TSJ'!$X$5</f>
        <v>33</v>
      </c>
      <c r="F148" s="10">
        <f>'[1]AP-Terminacion-Recursos_TSJ'!$Y$5</f>
        <v>198</v>
      </c>
      <c r="G148" s="10">
        <f>'[1]AP-Terminacion-Recursos_TSJ'!$AT$5</f>
        <v>113</v>
      </c>
      <c r="H148" s="10">
        <f>'[1]AP-Terminacion-Recursos_TSJ'!$AU$5</f>
        <v>0</v>
      </c>
      <c r="I148" s="10">
        <f>'[1]AP-Terminacion-Recursos_TSJ'!$AV$5</f>
        <v>19</v>
      </c>
      <c r="J148" s="10">
        <f>'[1]AP-Terminacion-Recursos_TSJ'!$AW$5</f>
        <v>132</v>
      </c>
      <c r="K148" s="6">
        <f t="shared" ref="K148" si="17">IF(C148=0,"-",(G148-C148)/C148)</f>
        <v>-0.31515151515151513</v>
      </c>
      <c r="L148" s="6" t="str">
        <f t="shared" ref="L148" si="18">IF(D148=0,"-",(H148-D148)/D148)</f>
        <v>-</v>
      </c>
      <c r="M148" s="6">
        <f t="shared" ref="M148" si="19">IF(E148=0,"-",(I148-E148)/E148)</f>
        <v>-0.42424242424242425</v>
      </c>
      <c r="N148" s="6">
        <f t="shared" ref="N148" si="20">IF(F148=0,"-",(J148-F148)/F148)</f>
        <v>-0.33333333333333331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0.1076923076923077</v>
      </c>
      <c r="D149" s="6" t="str">
        <f t="shared" si="21"/>
        <v>-</v>
      </c>
      <c r="E149" s="6">
        <f t="shared" si="21"/>
        <v>0.14285714285714285</v>
      </c>
      <c r="F149" s="6">
        <f t="shared" si="21"/>
        <v>0.11258278145695365</v>
      </c>
      <c r="G149" s="6">
        <f t="shared" si="21"/>
        <v>0.2</v>
      </c>
      <c r="H149" s="6" t="str">
        <f t="shared" si="21"/>
        <v>-</v>
      </c>
      <c r="I149" s="6">
        <f t="shared" si="21"/>
        <v>0.15384615384615385</v>
      </c>
      <c r="J149" s="6">
        <f t="shared" si="21"/>
        <v>0.19387755102040816</v>
      </c>
      <c r="K149" s="6">
        <f>IF(OR(C149="-",G149="-"),"-",(G149-C149)/C149)</f>
        <v>0.8571428571428571</v>
      </c>
      <c r="L149" s="6" t="str">
        <f t="shared" ref="L149:N150" si="22">IF(OR(D149="-",H149="-"),"-",(H149-D149)/D149)</f>
        <v>-</v>
      </c>
      <c r="M149" s="6">
        <f t="shared" si="22"/>
        <v>7.6923076923077038E-2</v>
      </c>
      <c r="N149" s="6">
        <f t="shared" si="22"/>
        <v>0.72208883553421355</v>
      </c>
    </row>
    <row r="150" spans="2:14" ht="29.25" thickBot="1" x14ac:dyDescent="0.25">
      <c r="B150" s="7" t="s">
        <v>77</v>
      </c>
      <c r="C150" s="6">
        <f t="shared" si="21"/>
        <v>8.5714285714285715E-2</v>
      </c>
      <c r="D150" s="6" t="str">
        <f t="shared" si="21"/>
        <v>-</v>
      </c>
      <c r="E150" s="6" t="str">
        <f t="shared" si="21"/>
        <v>-</v>
      </c>
      <c r="F150" s="6">
        <f t="shared" si="21"/>
        <v>6.3829787234042548E-2</v>
      </c>
      <c r="G150" s="6">
        <f t="shared" si="21"/>
        <v>5.5555555555555552E-2</v>
      </c>
      <c r="H150" s="6" t="str">
        <f t="shared" si="21"/>
        <v>-</v>
      </c>
      <c r="I150" s="6" t="str">
        <f t="shared" si="21"/>
        <v>-</v>
      </c>
      <c r="J150" s="6">
        <f t="shared" si="21"/>
        <v>4.1666666666666664E-2</v>
      </c>
      <c r="K150" s="6">
        <f>IF(OR(C150="-",G150="-"),"-",(G150-C150)/C150)</f>
        <v>-0.35185185185185192</v>
      </c>
      <c r="L150" s="6" t="str">
        <f t="shared" si="22"/>
        <v>-</v>
      </c>
      <c r="M150" s="6" t="str">
        <f t="shared" si="22"/>
        <v>-</v>
      </c>
      <c r="N150" s="6">
        <f t="shared" si="22"/>
        <v>-0.34722222222222221</v>
      </c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[1]AP_Apelaciones!$B$5</f>
        <v>148</v>
      </c>
      <c r="D157" s="19">
        <f>[1]AP_Apelaciones!$E$5</f>
        <v>92</v>
      </c>
      <c r="E157" s="18">
        <f>IF(C157=0,"-",(D157-C157)/C157)</f>
        <v>-0.3783783783783784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[1]AP_Apelaciones!$C$5</f>
        <v>13</v>
      </c>
      <c r="D158" s="19">
        <f>[1]AP_Apelaciones!$F$5</f>
        <v>11</v>
      </c>
      <c r="E158" s="18">
        <f t="shared" ref="E158:E159" si="23">IF(C158=0,"-",(D158-C158)/C158)</f>
        <v>-0.15384615384615385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[1]AP_Apelaciones!$D$5</f>
        <v>4</v>
      </c>
      <c r="D159" s="19">
        <f>[1]AP_Apelaciones!$G$5</f>
        <v>1</v>
      </c>
      <c r="E159" s="18">
        <f t="shared" si="23"/>
        <v>-0.75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0.89696969696969697</v>
      </c>
      <c r="D160" s="18">
        <f>IF(D157=0,"-",D157/(D157+D158+D159))</f>
        <v>0.88461538461538458</v>
      </c>
      <c r="E160" s="18">
        <f>IF(OR(C160="-",D160="-"),"-",(D160-C160)/C160)</f>
        <v>-1.3773388773388814E-2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[1]AP_Enjuiciados_TSJ!$B$5</f>
        <v>4</v>
      </c>
      <c r="D166" s="5">
        <f>[1]AP_Enjuiciados_TSJ!$G$5</f>
        <v>3</v>
      </c>
      <c r="E166" s="6">
        <f t="shared" ref="E166:E168" si="24">IF(C166=0,"-",(D166-C166)/C166)</f>
        <v>-0.25</v>
      </c>
    </row>
    <row r="167" spans="2:14" ht="20.100000000000001" customHeight="1" thickBot="1" x14ac:dyDescent="0.25">
      <c r="B167" s="4" t="s">
        <v>41</v>
      </c>
      <c r="C167" s="5">
        <f>[1]AP_Enjuiciados_TSJ!$C$5</f>
        <v>3</v>
      </c>
      <c r="D167" s="5">
        <f>[1]AP_Enjuiciados_TSJ!$H$5</f>
        <v>1</v>
      </c>
      <c r="E167" s="6">
        <f t="shared" si="24"/>
        <v>-0.66666666666666663</v>
      </c>
    </row>
    <row r="168" spans="2:14" ht="20.100000000000001" customHeight="1" thickBot="1" x14ac:dyDescent="0.25">
      <c r="B168" s="4" t="s">
        <v>42</v>
      </c>
      <c r="C168" s="5">
        <f>[1]AP_Enjuiciados_TSJ!$D$5</f>
        <v>1</v>
      </c>
      <c r="D168" s="5">
        <f>[1]AP_Enjuiciados_TSJ!$I$5</f>
        <v>2</v>
      </c>
      <c r="E168" s="6">
        <f t="shared" si="24"/>
        <v>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IF(C167=0,"-",C167/(C167+[1]AP_Enjuiciados_TSJ!$E$5))</f>
        <v>1</v>
      </c>
      <c r="D170" s="6">
        <f>IF(D167=0,"-",D167/(D167+[1]AP_Enjuiciados_TSJ!$J$5))</f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IF(C168=0,"-",C168/(C168+[1]AP_Enjuiciados_TSJ!$F$5))</f>
        <v>1</v>
      </c>
      <c r="D171" s="6">
        <f>IF(D168=0,"-",D168/(D168+[1]AP_Enjuiciados_TSJ!$K$5))</f>
        <v>1</v>
      </c>
      <c r="E171" s="6">
        <f t="shared" si="25"/>
        <v>0</v>
      </c>
    </row>
    <row r="177" spans="2:10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10" ht="15" thickBot="1" x14ac:dyDescent="0.25">
      <c r="B178" s="15" t="s">
        <v>81</v>
      </c>
      <c r="C178" s="5">
        <f>[1]AP_1ªIns_TSJ!$B$5</f>
        <v>0</v>
      </c>
      <c r="D178" s="5">
        <f>[1]AP_1ªIns_TSJ!$F$5</f>
        <v>2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f>[1]AP_1ªIns_TSJ!$C$5</f>
        <v>0</v>
      </c>
      <c r="D179" s="5">
        <f>[1]AP_1ªIns_TSJ!$G$5</f>
        <v>2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f>[1]AP_1ªIns_TSJ!$D$5</f>
        <v>0</v>
      </c>
      <c r="D180" s="5">
        <f>[1]AP_1ªIns_TSJ!$H$5</f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f>[1]AP_1ªIns_TSJ!$E$5</f>
        <v>0</v>
      </c>
      <c r="D181" s="5">
        <f>[1]AP_1ªIns_TSJ!$I$5</f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f>[1]AP_Recursos_TSJ!$B$5</f>
        <v>205</v>
      </c>
      <c r="D182" s="5">
        <f>[1]AP_Recursos_TSJ!$F$5</f>
        <v>118</v>
      </c>
      <c r="E182" s="6">
        <f t="shared" si="26"/>
        <v>-0.42439024390243901</v>
      </c>
      <c r="H182" s="13"/>
    </row>
    <row r="183" spans="2:10" ht="15" thickBot="1" x14ac:dyDescent="0.25">
      <c r="B183" s="4" t="s">
        <v>47</v>
      </c>
      <c r="C183" s="5">
        <f>[1]AP_Recursos_TSJ!$C$5</f>
        <v>174</v>
      </c>
      <c r="D183" s="5">
        <f>[1]AP_Recursos_TSJ!$G$5</f>
        <v>99</v>
      </c>
      <c r="E183" s="6">
        <f t="shared" si="26"/>
        <v>-0.43103448275862066</v>
      </c>
      <c r="H183" s="13"/>
    </row>
    <row r="184" spans="2:10" ht="15" thickBot="1" x14ac:dyDescent="0.25">
      <c r="B184" s="4" t="s">
        <v>70</v>
      </c>
      <c r="C184" s="5">
        <f>[1]AP_Recursos_TSJ!$D$5</f>
        <v>0</v>
      </c>
      <c r="D184" s="5">
        <f>[1]AP_Recursos_TSJ!$H$5</f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f>[1]AP_Recursos_TSJ!$E$5</f>
        <v>31</v>
      </c>
      <c r="D185" s="5">
        <f>[1]AP_Recursos_TSJ!$I$5</f>
        <v>19</v>
      </c>
      <c r="E185" s="6">
        <f t="shared" si="26"/>
        <v>-0.38709677419354838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[1]Menores_Sentencia_TSJ!$B$5</f>
        <v>11</v>
      </c>
      <c r="D197" s="5">
        <f>[1]Menores_Sentencia_TSJ!$F$5</f>
        <v>9</v>
      </c>
      <c r="E197" s="6">
        <f t="shared" ref="E197:E200" si="27">IF(C197=0,"-",(D197-C197)/C197)</f>
        <v>-0.18181818181818182</v>
      </c>
    </row>
    <row r="198" spans="2:5" ht="15" thickBot="1" x14ac:dyDescent="0.25">
      <c r="B198" s="4" t="s">
        <v>83</v>
      </c>
      <c r="C198" s="5">
        <f>[1]Menores_Sentencia_TSJ!$C$5</f>
        <v>0</v>
      </c>
      <c r="D198" s="5">
        <f>[1]Menores_Sentencia_TSJ!$G$5</f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[1]Menores_Sentencia_TSJ!$D$5</f>
        <v>11</v>
      </c>
      <c r="D199" s="5">
        <f>[1]Menores_Sentencia_TSJ!$H$5</f>
        <v>9</v>
      </c>
      <c r="E199" s="6">
        <f t="shared" si="27"/>
        <v>-0.18181818181818182</v>
      </c>
    </row>
    <row r="200" spans="2:5" ht="15" thickBot="1" x14ac:dyDescent="0.25">
      <c r="B200" s="4" t="s">
        <v>85</v>
      </c>
      <c r="C200" s="5">
        <f>[1]Menores_Sentencia_TSJ!$E$5</f>
        <v>7</v>
      </c>
      <c r="D200" s="5">
        <f>[1]Menores_Sentencia_TSJ!$I$5</f>
        <v>9</v>
      </c>
      <c r="E200" s="6">
        <f t="shared" si="27"/>
        <v>0.2857142857142857</v>
      </c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[1]Menores_Enjuiciados_TSJ!$B$5</f>
        <v>11</v>
      </c>
      <c r="D208" s="5">
        <f>[1]Menores_Enjuiciados_TSJ!$H$5</f>
        <v>9</v>
      </c>
      <c r="E208" s="6">
        <f t="shared" si="28"/>
        <v>-0.18181818181818182</v>
      </c>
    </row>
    <row r="209" spans="2:5" ht="20.100000000000001" customHeight="1" thickBot="1" x14ac:dyDescent="0.25">
      <c r="B209" s="17" t="s">
        <v>86</v>
      </c>
      <c r="C209" s="5">
        <f>[1]Menores_Enjuiciados_TSJ!$C$5</f>
        <v>5</v>
      </c>
      <c r="D209" s="5">
        <f>[1]Menores_Enjuiciados_TSJ!$I$5</f>
        <v>2</v>
      </c>
      <c r="E209" s="6">
        <f t="shared" si="28"/>
        <v>-0.6</v>
      </c>
    </row>
    <row r="210" spans="2:5" ht="20.100000000000001" customHeight="1" thickBot="1" x14ac:dyDescent="0.25">
      <c r="B210" s="17" t="s">
        <v>87</v>
      </c>
      <c r="C210" s="5">
        <f>[1]Menores_Enjuiciados_TSJ!$D$5</f>
        <v>6</v>
      </c>
      <c r="D210" s="5">
        <f>[1]Menores_Enjuiciados_TSJ!$J$5</f>
        <v>7</v>
      </c>
      <c r="E210" s="6">
        <f t="shared" si="28"/>
        <v>0.16666666666666666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[1]Menores_Enjuiciados_TSJ!$E$5</f>
        <v>0</v>
      </c>
      <c r="D212" s="5">
        <f>[1]Menores_Enjuiciados_TSJ!$K$5</f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[1]Menores_Enjuiciados_TSJ!$F$5</f>
        <v>0</v>
      </c>
      <c r="D213" s="5">
        <f>[1]Menores_Enjuiciados_TSJ!$L$5</f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[1]Menores_Enjuiciados_TSJ!$G$5</f>
        <v>0</v>
      </c>
      <c r="D214" s="5">
        <f>[1]Menores_Enjuiciados_TSJ!$M$5</f>
        <v>0</v>
      </c>
      <c r="E214" s="6" t="str">
        <f t="shared" si="29"/>
        <v>-</v>
      </c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[1]Menores_Asuntos_TSJ!$B$5</f>
        <v>29</v>
      </c>
      <c r="D221" s="5">
        <f>[1]Menores_Asuntos_TSJ!$E$5</f>
        <v>10</v>
      </c>
      <c r="E221" s="6">
        <f t="shared" ref="E221:E223" si="30">IF(C221=0,"-",(D221-C221)/C221)</f>
        <v>-0.65517241379310343</v>
      </c>
    </row>
    <row r="222" spans="2:5" ht="15" thickBot="1" x14ac:dyDescent="0.25">
      <c r="B222" s="16" t="s">
        <v>92</v>
      </c>
      <c r="C222" s="5">
        <f>[1]Menores_Asuntos_TSJ!$C$5</f>
        <v>19</v>
      </c>
      <c r="D222" s="5">
        <f>[1]Menores_Asuntos_TSJ!$F$5</f>
        <v>17</v>
      </c>
      <c r="E222" s="6">
        <f t="shared" si="30"/>
        <v>-0.10526315789473684</v>
      </c>
    </row>
    <row r="223" spans="2:5" ht="15" thickBot="1" x14ac:dyDescent="0.25">
      <c r="B223" s="16" t="s">
        <v>93</v>
      </c>
      <c r="C223" s="5">
        <f>[1]Menores_Asuntos_TSJ!$D$5</f>
        <v>14</v>
      </c>
      <c r="D223" s="5">
        <f>[1]Menores_Asuntos_TSJ!$G$5</f>
        <v>7</v>
      </c>
      <c r="E223" s="6">
        <f t="shared" si="30"/>
        <v>-0.5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TSJ'!$B$6</f>
        <v>2889</v>
      </c>
      <c r="D14" s="5">
        <f>'[1]VG_Denuncias TSJ'!$V$6</f>
        <v>2650</v>
      </c>
      <c r="E14" s="6">
        <f>IF(C14&gt;0,(D14-C14)/C14)</f>
        <v>-8.2727587400484595E-2</v>
      </c>
    </row>
    <row r="15" spans="1:5" ht="20.100000000000001" customHeight="1" thickBot="1" x14ac:dyDescent="0.25">
      <c r="B15" s="4" t="s">
        <v>17</v>
      </c>
      <c r="C15" s="5">
        <f>'[1]VG_Denuncias TSJ'!$C$6</f>
        <v>2788</v>
      </c>
      <c r="D15" s="5">
        <f>'[1]VG_Denuncias TSJ'!$W$6</f>
        <v>2592</v>
      </c>
      <c r="E15" s="6">
        <f t="shared" ref="E15:E25" si="0">IF(C15&gt;0,(D15-C15)/C15)</f>
        <v>-7.0301291248206596E-2</v>
      </c>
    </row>
    <row r="16" spans="1:5" ht="20.100000000000001" customHeight="1" thickBot="1" x14ac:dyDescent="0.25">
      <c r="B16" s="4" t="s">
        <v>18</v>
      </c>
      <c r="C16" s="5">
        <f>'[1]VG_Denuncias TSJ'!$D$6</f>
        <v>2147</v>
      </c>
      <c r="D16" s="5">
        <f>'[1]VG_Denuncias TSJ'!$X$6</f>
        <v>1914</v>
      </c>
      <c r="E16" s="6">
        <f t="shared" si="0"/>
        <v>-0.10852352119236143</v>
      </c>
    </row>
    <row r="17" spans="2:5" ht="20.100000000000001" customHeight="1" thickBot="1" x14ac:dyDescent="0.25">
      <c r="B17" s="4" t="s">
        <v>19</v>
      </c>
      <c r="C17" s="5">
        <f>'[1]VG_Denuncias TSJ'!$E$6</f>
        <v>641</v>
      </c>
      <c r="D17" s="5">
        <f>'[1]VG_Denuncias TSJ'!$Y$6</f>
        <v>678</v>
      </c>
      <c r="E17" s="6">
        <f t="shared" si="0"/>
        <v>5.7722308892355696E-2</v>
      </c>
    </row>
    <row r="18" spans="2:5" ht="20.100000000000001" customHeight="1" thickBot="1" x14ac:dyDescent="0.25">
      <c r="B18" s="4" t="s">
        <v>100</v>
      </c>
      <c r="C18" s="5">
        <f>'[1]VG_Denuncias TSJ'!$M$6</f>
        <v>0</v>
      </c>
      <c r="D18" s="5">
        <f>'[1]VG_Denuncias TSJ'!$AG$6</f>
        <v>31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TSJ'!$N$6</f>
        <v>0</v>
      </c>
      <c r="D19" s="5">
        <f>'[1]VG_Denuncias TSJ'!$AH$6</f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0.22991391678622669</v>
      </c>
      <c r="D20" s="6">
        <f>D17/D15</f>
        <v>0.26157407407407407</v>
      </c>
      <c r="E20" s="6">
        <f t="shared" si="0"/>
        <v>0.13770439706477144</v>
      </c>
    </row>
    <row r="21" spans="2:5" ht="30" customHeight="1" thickBot="1" x14ac:dyDescent="0.25">
      <c r="B21" s="4" t="s">
        <v>23</v>
      </c>
      <c r="C21" s="5">
        <f>'[1]VG_Denuncias TSJ'!$O$6</f>
        <v>535</v>
      </c>
      <c r="D21" s="5">
        <f>'[1]VG_Denuncias TSJ'!$AI$6</f>
        <v>370</v>
      </c>
      <c r="E21" s="6">
        <f t="shared" si="0"/>
        <v>-0.30841121495327101</v>
      </c>
    </row>
    <row r="22" spans="2:5" ht="20.100000000000001" customHeight="1" thickBot="1" x14ac:dyDescent="0.25">
      <c r="B22" s="4" t="s">
        <v>24</v>
      </c>
      <c r="C22" s="5">
        <f>'[1]VG_Denuncias TSJ'!$P$6</f>
        <v>418</v>
      </c>
      <c r="D22" s="5">
        <f>'[1]VG_Denuncias TSJ'!$AJ$6</f>
        <v>267</v>
      </c>
      <c r="E22" s="6">
        <f t="shared" si="0"/>
        <v>-0.36124401913875598</v>
      </c>
    </row>
    <row r="23" spans="2:5" ht="20.100000000000001" customHeight="1" thickBot="1" x14ac:dyDescent="0.25">
      <c r="B23" s="4" t="s">
        <v>25</v>
      </c>
      <c r="C23" s="5">
        <f>'[1]VG_Denuncias TSJ'!$Q$6</f>
        <v>117</v>
      </c>
      <c r="D23" s="5">
        <f>'[1]VG_Denuncias TSJ'!$AK$6</f>
        <v>103</v>
      </c>
      <c r="E23" s="6">
        <f t="shared" si="0"/>
        <v>-0.11965811965811966</v>
      </c>
    </row>
    <row r="24" spans="2:5" ht="20.100000000000001" customHeight="1" thickBot="1" x14ac:dyDescent="0.25">
      <c r="B24" s="4" t="s">
        <v>21</v>
      </c>
      <c r="C24" s="6">
        <f>C23/C21</f>
        <v>0.21869158878504674</v>
      </c>
      <c r="D24" s="6">
        <f t="shared" ref="D24" si="1">D23/D21</f>
        <v>0.27837837837837837</v>
      </c>
      <c r="E24" s="6">
        <f t="shared" si="0"/>
        <v>0.27292677292677281</v>
      </c>
    </row>
    <row r="25" spans="2:5" ht="20.100000000000001" customHeight="1" thickBot="1" x14ac:dyDescent="0.25">
      <c r="B25" s="7" t="s">
        <v>26</v>
      </c>
      <c r="C25" s="6">
        <f>'[1]VG_Denuncias TSJ'!$U$6</f>
        <v>0.52144996006830469</v>
      </c>
      <c r="D25" s="6">
        <f>'[1]VG_Denuncias TSJ'!$AR$6</f>
        <v>0.48656137018084616</v>
      </c>
      <c r="E25" s="6">
        <f t="shared" si="0"/>
        <v>-6.6906879967712468E-2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[1]VG_Ordenes_TSJ!$B$6</f>
        <v>896</v>
      </c>
      <c r="D34" s="5">
        <f>[1]VG_Ordenes_TSJ!$G$6</f>
        <v>726</v>
      </c>
      <c r="E34" s="6">
        <f>IF(C34&gt;0,(D34-C34)/C34,"-")</f>
        <v>-0.18973214285714285</v>
      </c>
    </row>
    <row r="35" spans="2:5" ht="20.100000000000001" customHeight="1" thickBot="1" x14ac:dyDescent="0.25">
      <c r="B35" s="4" t="s">
        <v>29</v>
      </c>
      <c r="C35" s="5">
        <f>[1]VG_Ordenes_TSJ!$C$6</f>
        <v>0</v>
      </c>
      <c r="D35" s="5">
        <f>[1]VG_Ordenes_TSJ!$H$6</f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f>[1]VG_Ordenes_TSJ!$D$6</f>
        <v>676</v>
      </c>
      <c r="D36" s="5">
        <f>[1]VG_Ordenes_TSJ!$I$6</f>
        <v>559</v>
      </c>
      <c r="E36" s="6">
        <f t="shared" si="2"/>
        <v>-0.17307692307692307</v>
      </c>
    </row>
    <row r="37" spans="2:5" ht="20.100000000000001" customHeight="1" thickBot="1" x14ac:dyDescent="0.25">
      <c r="B37" s="4" t="s">
        <v>30</v>
      </c>
      <c r="C37" s="5">
        <f>[1]VG_Ordenes_TSJ!$E$6</f>
        <v>220</v>
      </c>
      <c r="D37" s="5">
        <f>[1]VG_Ordenes_TSJ!$J$6</f>
        <v>167</v>
      </c>
      <c r="E37" s="6">
        <f t="shared" si="2"/>
        <v>-0.24090909090909091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[1]VG_Terminacion_TSJ!$C$6</f>
        <v>427</v>
      </c>
      <c r="D44" s="5">
        <f>[1]VG_Terminacion_TSJ!$L$6</f>
        <v>332</v>
      </c>
      <c r="E44" s="6">
        <f>IF(C44&gt;0,(D44-C44)/C44,"-")</f>
        <v>-0.22248243559718969</v>
      </c>
    </row>
    <row r="45" spans="2:5" ht="20.100000000000001" customHeight="1" thickBot="1" x14ac:dyDescent="0.25">
      <c r="B45" s="4" t="s">
        <v>34</v>
      </c>
      <c r="C45" s="5">
        <f>[1]VG_Terminacion_TSJ!$B$6</f>
        <v>51</v>
      </c>
      <c r="D45" s="5">
        <f>[1]VG_Terminacion_TSJ!$K$6</f>
        <v>32</v>
      </c>
      <c r="E45" s="6">
        <f t="shared" ref="E45:E51" si="3">IF(C45&gt;0,(D45-C45)/C45,"-")</f>
        <v>-0.37254901960784315</v>
      </c>
    </row>
    <row r="46" spans="2:5" ht="20.100000000000001" customHeight="1" thickBot="1" x14ac:dyDescent="0.25">
      <c r="B46" s="4" t="s">
        <v>31</v>
      </c>
      <c r="C46" s="5">
        <f>[1]VG_Terminacion_TSJ!$D$6</f>
        <v>22</v>
      </c>
      <c r="D46" s="5">
        <f>[1]VG_Terminacion_TSJ!$M$6</f>
        <v>18</v>
      </c>
      <c r="E46" s="6">
        <f t="shared" si="3"/>
        <v>-0.18181818181818182</v>
      </c>
    </row>
    <row r="47" spans="2:5" ht="20.100000000000001" customHeight="1" thickBot="1" x14ac:dyDescent="0.25">
      <c r="B47" s="4" t="s">
        <v>32</v>
      </c>
      <c r="C47" s="5">
        <f>[1]VG_Terminacion_TSJ!$E$6</f>
        <v>915</v>
      </c>
      <c r="D47" s="5">
        <f>[1]VG_Terminacion_TSJ!$N$6</f>
        <v>779</v>
      </c>
      <c r="E47" s="6">
        <f t="shared" si="3"/>
        <v>-0.14863387978142076</v>
      </c>
    </row>
    <row r="48" spans="2:5" ht="20.100000000000001" customHeight="1" thickBot="1" x14ac:dyDescent="0.25">
      <c r="B48" s="4" t="s">
        <v>35</v>
      </c>
      <c r="C48" s="5">
        <f>[1]VG_Terminacion_TSJ!$F$6</f>
        <v>687</v>
      </c>
      <c r="D48" s="5">
        <f>[1]VG_Terminacion_TSJ!$O$6</f>
        <v>414</v>
      </c>
      <c r="E48" s="6">
        <f t="shared" si="3"/>
        <v>-0.39737991266375544</v>
      </c>
    </row>
    <row r="49" spans="2:5" ht="20.100000000000001" customHeight="1" thickBot="1" x14ac:dyDescent="0.25">
      <c r="B49" s="4" t="s">
        <v>67</v>
      </c>
      <c r="C49" s="5">
        <f>[1]VG_Terminacion_TSJ!$G$6</f>
        <v>336</v>
      </c>
      <c r="D49" s="5">
        <f>[1]VG_Terminacion_TSJ!$P$6</f>
        <v>636</v>
      </c>
      <c r="E49" s="6">
        <f t="shared" si="3"/>
        <v>0.8928571428571429</v>
      </c>
    </row>
    <row r="50" spans="2:5" ht="20.100000000000001" customHeight="1" collapsed="1" thickBot="1" x14ac:dyDescent="0.25">
      <c r="B50" s="4" t="s">
        <v>36</v>
      </c>
      <c r="C50" s="6">
        <f>C44/(C44+C45)</f>
        <v>0.89330543933054396</v>
      </c>
      <c r="D50" s="6">
        <f>D44/(D44+D45)</f>
        <v>0.91208791208791207</v>
      </c>
      <c r="E50" s="6">
        <f t="shared" si="3"/>
        <v>2.102581259489919E-2</v>
      </c>
    </row>
    <row r="51" spans="2:5" ht="20.100000000000001" customHeight="1" thickBot="1" x14ac:dyDescent="0.25">
      <c r="B51" s="4" t="s">
        <v>37</v>
      </c>
      <c r="C51" s="6">
        <f>C47/(C46+C47)</f>
        <v>0.97652081109925293</v>
      </c>
      <c r="D51" s="6">
        <f t="shared" ref="D51" si="4">D47/(D46+D47)</f>
        <v>0.97741530740276039</v>
      </c>
      <c r="E51" s="6">
        <f t="shared" si="3"/>
        <v>9.1600331845518418E-4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[1]VG_Enjuiciados_TSJ!$B$6</f>
        <v>481</v>
      </c>
      <c r="D58" s="5">
        <f>[1]VG_Enjuiciados_TSJ!$G$6</f>
        <v>365</v>
      </c>
      <c r="E58" s="6">
        <f>IF(C58&gt;0,(D58-C58)/C58,"-")</f>
        <v>-0.24116424116424118</v>
      </c>
    </row>
    <row r="59" spans="2:5" ht="20.100000000000001" customHeight="1" thickBot="1" x14ac:dyDescent="0.25">
      <c r="B59" s="4" t="s">
        <v>41</v>
      </c>
      <c r="C59" s="5">
        <f>[1]VG_Enjuiciados_TSJ!$C$6</f>
        <v>350</v>
      </c>
      <c r="D59" s="5">
        <f>[1]VG_Enjuiciados_TSJ!$H$6</f>
        <v>269</v>
      </c>
      <c r="E59" s="6">
        <f t="shared" ref="E59:E63" si="5">IF(C59&gt;0,(D59-C59)/C59,"-")</f>
        <v>-0.23142857142857143</v>
      </c>
    </row>
    <row r="60" spans="2:5" ht="20.100000000000001" customHeight="1" thickBot="1" x14ac:dyDescent="0.25">
      <c r="B60" s="4" t="s">
        <v>42</v>
      </c>
      <c r="C60" s="5">
        <f>[1]VG_Enjuiciados_TSJ!$D$6</f>
        <v>78</v>
      </c>
      <c r="D60" s="5">
        <f>[1]VG_Enjuiciados_TSJ!$I$6</f>
        <v>64</v>
      </c>
      <c r="E60" s="6">
        <f t="shared" si="5"/>
        <v>-0.17948717948717949</v>
      </c>
    </row>
    <row r="61" spans="2:5" ht="20.100000000000001" customHeight="1" collapsed="1" thickBot="1" x14ac:dyDescent="0.25">
      <c r="B61" s="4" t="s">
        <v>98</v>
      </c>
      <c r="C61" s="6">
        <f>(C59+C60)/C58</f>
        <v>0.88981288981288986</v>
      </c>
      <c r="D61" s="6">
        <f>(D59+D60)/D58</f>
        <v>0.9123287671232877</v>
      </c>
      <c r="E61" s="6">
        <f t="shared" si="5"/>
        <v>2.5304058379208783E-2</v>
      </c>
    </row>
    <row r="62" spans="2:5" ht="20.100000000000001" customHeight="1" thickBot="1" x14ac:dyDescent="0.25">
      <c r="B62" s="4" t="s">
        <v>39</v>
      </c>
      <c r="C62" s="6">
        <f>C59/(C59+[1]VG_Enjuiciados_TSJ!$E$6)</f>
        <v>0.88161209068010071</v>
      </c>
      <c r="D62" s="6">
        <f>D59/(D59+[1]VG_Enjuiciados_TSJ!$J$6)</f>
        <v>0.89966555183946484</v>
      </c>
      <c r="E62" s="6">
        <f t="shared" si="5"/>
        <v>2.0477783086478737E-2</v>
      </c>
    </row>
    <row r="63" spans="2:5" ht="20.100000000000001" customHeight="1" thickBot="1" x14ac:dyDescent="0.25">
      <c r="B63" s="4" t="s">
        <v>40</v>
      </c>
      <c r="C63" s="6">
        <f>C60/(C60+[1]VG_Enjuiciados_TSJ!$F$6)</f>
        <v>0.9285714285714286</v>
      </c>
      <c r="D63" s="6">
        <f>D60/(D60+[1]VG_Enjuiciados_TSJ!$K$6)</f>
        <v>0.96969696969696972</v>
      </c>
      <c r="E63" s="6">
        <f t="shared" si="5"/>
        <v>4.4289044289044281E-2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[1]VG_Movimiento_TSJ!$B$7</f>
        <v>3465</v>
      </c>
      <c r="D70" s="5">
        <f>[1]VG_Movimiento_TSJ!$Z$7</f>
        <v>3110</v>
      </c>
      <c r="E70" s="6">
        <f>IF(C70&gt;0,(D70-C70)/C70,"-")</f>
        <v>-0.10245310245310245</v>
      </c>
    </row>
    <row r="71" spans="2:10" ht="20.100000000000001" customHeight="1" thickBot="1" x14ac:dyDescent="0.25">
      <c r="B71" s="4" t="s">
        <v>45</v>
      </c>
      <c r="C71" s="5">
        <f>[1]VG_Movimiento_TSJ!$E$7</f>
        <v>1086</v>
      </c>
      <c r="D71" s="5">
        <f>[1]VG_Movimiento_TSJ!$AC$7</f>
        <v>657</v>
      </c>
      <c r="E71" s="6">
        <f t="shared" ref="E71:E77" si="6">IF(C71&gt;0,(D71-C71)/C71,"-")</f>
        <v>-0.39502762430939226</v>
      </c>
    </row>
    <row r="72" spans="2:10" ht="20.100000000000001" customHeight="1" thickBot="1" x14ac:dyDescent="0.25">
      <c r="B72" s="4" t="s">
        <v>43</v>
      </c>
      <c r="C72" s="5">
        <f>[1]VG_Movimiento_TSJ!$H$7</f>
        <v>8</v>
      </c>
      <c r="D72" s="5">
        <f>[1]VG_Movimiento_TSJ!$AF$7</f>
        <v>6</v>
      </c>
      <c r="E72" s="6">
        <f t="shared" si="6"/>
        <v>-0.25</v>
      </c>
    </row>
    <row r="73" spans="2:10" ht="20.100000000000001" customHeight="1" thickBot="1" x14ac:dyDescent="0.25">
      <c r="B73" s="4" t="s">
        <v>46</v>
      </c>
      <c r="C73" s="5">
        <f>[1]VG_Movimiento_TSJ!$K$7</f>
        <v>1554</v>
      </c>
      <c r="D73" s="5">
        <f>[1]VG_Movimiento_TSJ!$AI$7</f>
        <v>1845</v>
      </c>
      <c r="E73" s="6">
        <f t="shared" si="6"/>
        <v>0.18725868725868725</v>
      </c>
    </row>
    <row r="74" spans="2:10" ht="20.100000000000001" customHeight="1" thickBot="1" x14ac:dyDescent="0.25">
      <c r="B74" s="4" t="s">
        <v>47</v>
      </c>
      <c r="C74" s="5">
        <f>[1]VG_Movimiento_TSJ!$N$7</f>
        <v>685</v>
      </c>
      <c r="D74" s="5">
        <f>[1]VG_Movimiento_TSJ!$AL$7</f>
        <v>506</v>
      </c>
      <c r="E74" s="6">
        <f t="shared" si="6"/>
        <v>-0.26131386861313871</v>
      </c>
    </row>
    <row r="75" spans="2:10" ht="20.100000000000001" customHeight="1" thickBot="1" x14ac:dyDescent="0.25">
      <c r="B75" s="4" t="s">
        <v>48</v>
      </c>
      <c r="C75" s="5">
        <f>[1]VG_Movimiento_TSJ!$Q$7</f>
        <v>131</v>
      </c>
      <c r="D75" s="5">
        <f>[1]VG_Movimiento_TSJ!$AO$7</f>
        <v>96</v>
      </c>
      <c r="E75" s="6">
        <f t="shared" si="6"/>
        <v>-0.26717557251908397</v>
      </c>
    </row>
    <row r="76" spans="2:10" ht="20.100000000000001" customHeight="1" thickBot="1" x14ac:dyDescent="0.25">
      <c r="B76" s="4" t="s">
        <v>49</v>
      </c>
      <c r="C76" s="5">
        <f>[1]VG_Movimiento_TSJ!$T$7</f>
        <v>0</v>
      </c>
      <c r="D76" s="5">
        <f>[1]VG_Movimiento_TSJ!$AR$7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[1]VG_Movimiento_TSJ!$W$7</f>
        <v>1</v>
      </c>
      <c r="D77" s="5">
        <f>[1]VG_Movimiento_TSJ!$AU$7</f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[1]Penal_Terminacion_TSJ!$B$6</f>
        <v>215</v>
      </c>
      <c r="D90" s="5">
        <f>[1]Penal_Terminacion_TSJ!$E$6</f>
        <v>132</v>
      </c>
      <c r="E90" s="6">
        <f>IF(C90&gt;0,(D90-C90)/C90,"-")</f>
        <v>-0.38604651162790699</v>
      </c>
    </row>
    <row r="91" spans="2:5" ht="29.25" thickBot="1" x14ac:dyDescent="0.25">
      <c r="B91" s="4" t="s">
        <v>52</v>
      </c>
      <c r="C91" s="5">
        <f>[1]Penal_Terminacion_TSJ!$C$6</f>
        <v>170</v>
      </c>
      <c r="D91" s="5">
        <f>[1]Penal_Terminacion_TSJ!$F$6</f>
        <v>147</v>
      </c>
      <c r="E91" s="6">
        <f t="shared" ref="E91:E93" si="7">IF(C91&gt;0,(D91-C91)/C91,"-")</f>
        <v>-0.13529411764705881</v>
      </c>
    </row>
    <row r="92" spans="2:5" ht="29.25" customHeight="1" thickBot="1" x14ac:dyDescent="0.25">
      <c r="B92" s="4" t="s">
        <v>53</v>
      </c>
      <c r="C92" s="5">
        <f>[1]Penal_Terminacion_TSJ!$D$6</f>
        <v>221</v>
      </c>
      <c r="D92" s="5">
        <f>[1]Penal_Terminacion_TSJ!$G$6</f>
        <v>121</v>
      </c>
      <c r="E92" s="6">
        <f t="shared" si="7"/>
        <v>-0.45248868778280543</v>
      </c>
    </row>
    <row r="93" spans="2:5" ht="29.25" customHeight="1" thickBot="1" x14ac:dyDescent="0.25">
      <c r="B93" s="4" t="s">
        <v>54</v>
      </c>
      <c r="C93" s="6">
        <f>(C90+C91)/(C90+C91+C92)</f>
        <v>0.63531353135313529</v>
      </c>
      <c r="D93" s="6">
        <f>(D90+D91)/(D90+D91+D92)</f>
        <v>0.69750000000000001</v>
      </c>
      <c r="E93" s="6">
        <f t="shared" si="7"/>
        <v>9.7883116883116947E-2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[1]Penal_Enjuiciados_TSJ!$B$6</f>
        <v>611</v>
      </c>
      <c r="D100" s="5">
        <f>[1]Penal_Enjuiciados_TSJ!$G$6</f>
        <v>408</v>
      </c>
      <c r="E100" s="6">
        <f>IF(C100&gt;0,(D100-C100)/C100,"-")</f>
        <v>-0.33224222585924712</v>
      </c>
    </row>
    <row r="101" spans="2:5" ht="20.100000000000001" customHeight="1" thickBot="1" x14ac:dyDescent="0.25">
      <c r="B101" s="4" t="s">
        <v>41</v>
      </c>
      <c r="C101" s="5">
        <f>[1]Penal_Enjuiciados_TSJ!$C$6</f>
        <v>353</v>
      </c>
      <c r="D101" s="5">
        <f>[1]Penal_Enjuiciados_TSJ!$H$6</f>
        <v>263</v>
      </c>
      <c r="E101" s="6">
        <f t="shared" ref="E101:E105" si="8">IF(C101&gt;0,(D101-C101)/C101,"-")</f>
        <v>-0.25495750708215298</v>
      </c>
    </row>
    <row r="102" spans="2:5" ht="20.100000000000001" customHeight="1" thickBot="1" x14ac:dyDescent="0.25">
      <c r="B102" s="4" t="s">
        <v>42</v>
      </c>
      <c r="C102" s="5">
        <f>[1]Penal_Enjuiciados_TSJ!$D$6</f>
        <v>33</v>
      </c>
      <c r="D102" s="5">
        <f>[1]Penal_Enjuiciados_TSJ!$I$6</f>
        <v>24</v>
      </c>
      <c r="E102" s="6">
        <f t="shared" si="8"/>
        <v>-0.27272727272727271</v>
      </c>
    </row>
    <row r="103" spans="2:5" ht="20.100000000000001" customHeight="1" thickBot="1" x14ac:dyDescent="0.25">
      <c r="B103" s="4" t="s">
        <v>98</v>
      </c>
      <c r="C103" s="6">
        <f>(C101+C102)/C100</f>
        <v>0.6317512274959084</v>
      </c>
      <c r="D103" s="6">
        <f>(D101+D102)/D100</f>
        <v>0.70343137254901966</v>
      </c>
      <c r="E103" s="6">
        <f t="shared" si="8"/>
        <v>0.1134626130244844</v>
      </c>
    </row>
    <row r="104" spans="2:5" ht="20.100000000000001" customHeight="1" thickBot="1" x14ac:dyDescent="0.25">
      <c r="B104" s="4" t="s">
        <v>39</v>
      </c>
      <c r="C104" s="6">
        <f>C101/([1]Penal_Enjuiciados_TSJ!$C$6+[1]Penal_Enjuiciados_TSJ!$E$6)</f>
        <v>0.63035714285714284</v>
      </c>
      <c r="D104" s="6">
        <f>D101/([1]Penal_Enjuiciados_TSJ!$H$6+[1]Penal_Enjuiciados_TSJ!$J$6)</f>
        <v>0.706989247311828</v>
      </c>
      <c r="E104" s="6">
        <f t="shared" si="8"/>
        <v>0.12156934417740421</v>
      </c>
    </row>
    <row r="105" spans="2:5" ht="20.100000000000001" customHeight="1" thickBot="1" x14ac:dyDescent="0.25">
      <c r="B105" s="4" t="s">
        <v>40</v>
      </c>
      <c r="C105" s="6">
        <f>C102/([1]Penal_Enjuiciados_TSJ!$D$6+[1]Penal_Enjuiciados_TSJ!$F$6)</f>
        <v>0.6470588235294118</v>
      </c>
      <c r="D105" s="6">
        <f>D102/([1]Penal_Enjuiciados_TSJ!$I$6+[1]Penal_Enjuiciados_TSJ!$K$6)</f>
        <v>0.66666666666666663</v>
      </c>
      <c r="E105" s="6">
        <f t="shared" si="8"/>
        <v>3.0303030303030193E-2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[1]Penal_Movimientos_TSJ!$B$6</f>
        <v>607</v>
      </c>
      <c r="D112" s="5">
        <f>[1]Penal_Movimientos_TSJ!$E$6</f>
        <v>479</v>
      </c>
      <c r="E112" s="6">
        <f>IF(C112&gt;0,(D112-C112)/C112,"-")</f>
        <v>-0.21087314662273476</v>
      </c>
    </row>
    <row r="113" spans="2:14" ht="15" thickBot="1" x14ac:dyDescent="0.25">
      <c r="B113" s="4" t="s">
        <v>56</v>
      </c>
      <c r="C113" s="5">
        <f>[1]Penal_Movimientos_TSJ!$C$6</f>
        <v>360</v>
      </c>
      <c r="D113" s="5">
        <f>[1]Penal_Movimientos_TSJ!$F$6</f>
        <v>290</v>
      </c>
      <c r="E113" s="6">
        <f t="shared" ref="E113:E114" si="9">IF(C113&gt;0,(D113-C113)/C113,"-")</f>
        <v>-0.19444444444444445</v>
      </c>
    </row>
    <row r="114" spans="2:14" ht="15" thickBot="1" x14ac:dyDescent="0.25">
      <c r="B114" s="4" t="s">
        <v>57</v>
      </c>
      <c r="C114" s="5">
        <f>[1]Penal_Movimientos_TSJ!$D$6</f>
        <v>247</v>
      </c>
      <c r="D114" s="5">
        <f>[1]Penal_Movimientos_TSJ!$G$6</f>
        <v>189</v>
      </c>
      <c r="E114" s="6">
        <f t="shared" si="9"/>
        <v>-0.23481781376518218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Instancia_TSJ'!$B$6</f>
        <v>9</v>
      </c>
      <c r="D128" s="10">
        <f>'[1]AP_Terminacion_1ª Instancia_TSJ'!$H$6</f>
        <v>6</v>
      </c>
      <c r="E128" s="10">
        <f>'[1]AP_Terminacion_1ª Instancia_TSJ'!$N$6</f>
        <v>1</v>
      </c>
      <c r="F128" s="10">
        <f>'[1]AP_Terminacion_1ª Instancia_TSJ'!$T$6</f>
        <v>16</v>
      </c>
      <c r="G128" s="10">
        <f>'[1]AP_Terminacion_1ª Instancia_TSJ'!$Z$6</f>
        <v>3</v>
      </c>
      <c r="H128" s="10">
        <f>'[1]AP_Terminacion_1ª Instancia_TSJ'!$AF$6</f>
        <v>4</v>
      </c>
      <c r="I128" s="10">
        <f>'[1]AP_Terminacion_1ª Instancia_TSJ'!$AL$6</f>
        <v>1</v>
      </c>
      <c r="J128" s="10">
        <f>'[1]AP_Terminacion_1ª Instancia_TSJ'!$AR$6</f>
        <v>8</v>
      </c>
      <c r="K128" s="6">
        <f>IF(C128=0,"-",(G128-C128)/C128)</f>
        <v>-0.66666666666666663</v>
      </c>
      <c r="L128" s="6">
        <f t="shared" ref="L128:N133" si="10">IF(D128=0,"-",(H128-D128)/D128)</f>
        <v>-0.33333333333333331</v>
      </c>
      <c r="M128" s="6">
        <f t="shared" si="10"/>
        <v>0</v>
      </c>
      <c r="N128" s="6">
        <f t="shared" si="10"/>
        <v>-0.5</v>
      </c>
    </row>
    <row r="129" spans="2:14" ht="15" thickBot="1" x14ac:dyDescent="0.25">
      <c r="B129" s="4" t="s">
        <v>64</v>
      </c>
      <c r="C129" s="10">
        <f>'[1]AP_Terminacion_1ª Instancia_TSJ'!$C$6</f>
        <v>0</v>
      </c>
      <c r="D129" s="10">
        <f>'[1]AP_Terminacion_1ª Instancia_TSJ'!$I$6</f>
        <v>0</v>
      </c>
      <c r="E129" s="10">
        <f>'[1]AP_Terminacion_1ª Instancia_TSJ'!$O$6</f>
        <v>0</v>
      </c>
      <c r="F129" s="10">
        <f>'[1]AP_Terminacion_1ª Instancia_TSJ'!$U$6</f>
        <v>0</v>
      </c>
      <c r="G129" s="10">
        <f>'[1]AP_Terminacion_1ª Instancia_TSJ'!$AA$6</f>
        <v>1</v>
      </c>
      <c r="H129" s="10">
        <f>'[1]AP_Terminacion_1ª Instancia_TSJ'!$AG$6</f>
        <v>1</v>
      </c>
      <c r="I129" s="10">
        <f>'[1]AP_Terminacion_1ª Instancia_TSJ'!$AM$6</f>
        <v>0</v>
      </c>
      <c r="J129" s="10">
        <f>'[1]AP_Terminacion_1ª Instancia_TSJ'!$AS$6</f>
        <v>2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f>'[1]AP_Terminacion_1ª Instancia_TSJ'!$D$6</f>
        <v>0</v>
      </c>
      <c r="D130" s="10">
        <f>'[1]AP_Terminacion_1ª Instancia_TSJ'!$J$6</f>
        <v>0</v>
      </c>
      <c r="E130" s="10">
        <f>'[1]AP_Terminacion_1ª Instancia_TSJ'!$P$6</f>
        <v>0</v>
      </c>
      <c r="F130" s="10">
        <f>'[1]AP_Terminacion_1ª Instancia_TSJ'!$V$6</f>
        <v>0</v>
      </c>
      <c r="G130" s="10">
        <f>'[1]AP_Terminacion_1ª Instancia_TSJ'!$AB$6</f>
        <v>0</v>
      </c>
      <c r="H130" s="10">
        <f>'[1]AP_Terminacion_1ª Instancia_TSJ'!$AH$6</f>
        <v>0</v>
      </c>
      <c r="I130" s="10">
        <f>'[1]AP_Terminacion_1ª Instancia_TSJ'!$AN$6</f>
        <v>0</v>
      </c>
      <c r="J130" s="10">
        <f>'[1]AP_Terminacion_1ª Instancia_TSJ'!$AT$6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Instancia_TSJ'!$E$6</f>
        <v>0</v>
      </c>
      <c r="D131" s="10">
        <f>'[1]AP_Terminacion_1ª Instancia_TSJ'!$K$6</f>
        <v>0</v>
      </c>
      <c r="E131" s="10">
        <f>'[1]AP_Terminacion_1ª Instancia_TSJ'!$Q$6</f>
        <v>0</v>
      </c>
      <c r="F131" s="10">
        <f>'[1]AP_Terminacion_1ª Instancia_TSJ'!$W$6</f>
        <v>0</v>
      </c>
      <c r="G131" s="10">
        <f>'[1]AP_Terminacion_1ª Instancia_TSJ'!$AC$6</f>
        <v>0</v>
      </c>
      <c r="H131" s="10">
        <f>'[1]AP_Terminacion_1ª Instancia_TSJ'!$AI$6</f>
        <v>0</v>
      </c>
      <c r="I131" s="10">
        <f>'[1]AP_Terminacion_1ª Instancia_TSJ'!$AO$6</f>
        <v>0</v>
      </c>
      <c r="J131" s="10">
        <f>'[1]AP_Terminacion_1ª Instancia_TSJ'!$AU$6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Instancia_TSJ'!$F$6</f>
        <v>0</v>
      </c>
      <c r="D132" s="10">
        <f>'[1]AP_Terminacion_1ª Instancia_TSJ'!$L$6</f>
        <v>0</v>
      </c>
      <c r="E132" s="10">
        <f>'[1]AP_Terminacion_1ª Instancia_TSJ'!$R$6</f>
        <v>1</v>
      </c>
      <c r="F132" s="10">
        <f>'[1]AP_Terminacion_1ª Instancia_TSJ'!$X$6</f>
        <v>1</v>
      </c>
      <c r="G132" s="10">
        <f>'[1]AP_Terminacion_1ª Instancia_TSJ'!$AD$6</f>
        <v>0</v>
      </c>
      <c r="H132" s="10">
        <f>'[1]AP_Terminacion_1ª Instancia_TSJ'!$AJ$6</f>
        <v>0</v>
      </c>
      <c r="I132" s="10">
        <f>'[1]AP_Terminacion_1ª Instancia_TSJ'!$AP$6</f>
        <v>0</v>
      </c>
      <c r="J132" s="10">
        <f>'[1]AP_Terminacion_1ª Instancia_TSJ'!$AV$6</f>
        <v>0</v>
      </c>
      <c r="K132" s="6" t="str">
        <f t="shared" si="11"/>
        <v>-</v>
      </c>
      <c r="L132" s="6" t="str">
        <f t="shared" si="10"/>
        <v>-</v>
      </c>
      <c r="M132" s="6">
        <f t="shared" si="10"/>
        <v>-1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f>'[1]AP_Terminacion_1ª Instancia_TSJ'!$G$6</f>
        <v>9</v>
      </c>
      <c r="D133" s="10">
        <f>'[1]AP_Terminacion_1ª Instancia_TSJ'!$M$6</f>
        <v>6</v>
      </c>
      <c r="E133" s="10">
        <f>'[1]AP_Terminacion_1ª Instancia_TSJ'!$S$6</f>
        <v>2</v>
      </c>
      <c r="F133" s="10">
        <f>'[1]AP_Terminacion_1ª Instancia_TSJ'!$Y$6</f>
        <v>17</v>
      </c>
      <c r="G133" s="10">
        <f>'[1]AP_Terminacion_1ª Instancia_TSJ'!$AE$6</f>
        <v>4</v>
      </c>
      <c r="H133" s="10">
        <f>'[1]AP_Terminacion_1ª Instancia_TSJ'!$AK$6</f>
        <v>5</v>
      </c>
      <c r="I133" s="10">
        <f>'[1]AP_Terminacion_1ª Instancia_TSJ'!$AQ$6</f>
        <v>1</v>
      </c>
      <c r="J133" s="10">
        <f>'[1]AP_Terminacion_1ª Instancia_TSJ'!$AW$6</f>
        <v>10</v>
      </c>
      <c r="K133" s="6">
        <f t="shared" si="11"/>
        <v>-0.55555555555555558</v>
      </c>
      <c r="L133" s="6">
        <f t="shared" si="10"/>
        <v>-0.16666666666666666</v>
      </c>
      <c r="M133" s="6">
        <f t="shared" si="10"/>
        <v>-0.5</v>
      </c>
      <c r="N133" s="6">
        <f t="shared" si="10"/>
        <v>-0.41176470588235292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1</v>
      </c>
      <c r="G134" s="6">
        <f t="shared" si="12"/>
        <v>0.75</v>
      </c>
      <c r="H134" s="6">
        <f t="shared" si="12"/>
        <v>0.8</v>
      </c>
      <c r="I134" s="6">
        <f t="shared" si="12"/>
        <v>1</v>
      </c>
      <c r="J134" s="6">
        <f t="shared" si="12"/>
        <v>0.8</v>
      </c>
      <c r="K134" s="6">
        <f>IF(OR(C134="-",G134="-"),"-",(G134-C134)/C134)</f>
        <v>-0.25</v>
      </c>
      <c r="L134" s="6">
        <f t="shared" ref="L134:N135" si="13">IF(OR(D134="-",H134="-"),"-",(H134-D134)/D134)</f>
        <v>-0.19999999999999996</v>
      </c>
      <c r="M134" s="6">
        <f t="shared" si="13"/>
        <v>0</v>
      </c>
      <c r="N134" s="6">
        <f t="shared" si="13"/>
        <v>-0.19999999999999996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'[1]AP-Terminacion-Recursos_TSJ'!$B$6</f>
        <v>9</v>
      </c>
      <c r="D143" s="10">
        <f>'[1]AP-Terminacion-Recursos_TSJ'!$C$6</f>
        <v>0</v>
      </c>
      <c r="E143" s="10">
        <f>'[1]AP-Terminacion-Recursos_TSJ'!$D$6</f>
        <v>5</v>
      </c>
      <c r="F143" s="10">
        <f>'[1]AP-Terminacion-Recursos_TSJ'!$E$6</f>
        <v>14</v>
      </c>
      <c r="G143" s="10">
        <f>'[1]AP-Terminacion-Recursos_TSJ'!$Z$6</f>
        <v>8</v>
      </c>
      <c r="H143" s="10">
        <f>'[1]AP-Terminacion-Recursos_TSJ'!$AA$6</f>
        <v>0</v>
      </c>
      <c r="I143" s="10">
        <f>'[1]AP-Terminacion-Recursos_TSJ'!$AB$6</f>
        <v>3</v>
      </c>
      <c r="J143" s="10">
        <f>'[1]AP-Terminacion-Recursos_TSJ'!$AC$6</f>
        <v>11</v>
      </c>
      <c r="K143" s="6">
        <f>IF(C143=0,"-",(G143-C143)/C143)</f>
        <v>-0.1111111111111111</v>
      </c>
      <c r="L143" s="6" t="str">
        <f t="shared" ref="L143:N147" si="15">IF(D143=0,"-",(H143-D143)/D143)</f>
        <v>-</v>
      </c>
      <c r="M143" s="6">
        <f t="shared" si="15"/>
        <v>-0.4</v>
      </c>
      <c r="N143" s="6">
        <f t="shared" si="15"/>
        <v>-0.21428571428571427</v>
      </c>
    </row>
    <row r="144" spans="2:14" ht="15" thickBot="1" x14ac:dyDescent="0.25">
      <c r="B144" s="4" t="s">
        <v>72</v>
      </c>
      <c r="C144" s="10">
        <f>'[1]AP-Terminacion-Recursos_TSJ'!$F$6</f>
        <v>9</v>
      </c>
      <c r="D144" s="10">
        <f>'[1]AP-Terminacion-Recursos_TSJ'!$G$6</f>
        <v>0</v>
      </c>
      <c r="E144" s="10">
        <f>'[1]AP-Terminacion-Recursos_TSJ'!$H$6</f>
        <v>5</v>
      </c>
      <c r="F144" s="10">
        <f>'[1]AP-Terminacion-Recursos_TSJ'!$I$6</f>
        <v>14</v>
      </c>
      <c r="G144" s="10">
        <f>'[1]AP-Terminacion-Recursos_TSJ'!$AD$6</f>
        <v>12</v>
      </c>
      <c r="H144" s="10">
        <f>'[1]AP-Terminacion-Recursos_TSJ'!$AE$6</f>
        <v>0</v>
      </c>
      <c r="I144" s="10">
        <f>'[1]AP-Terminacion-Recursos_TSJ'!$AF$6</f>
        <v>4</v>
      </c>
      <c r="J144" s="10">
        <f>'[1]AP-Terminacion-Recursos_TSJ'!$AG$6</f>
        <v>16</v>
      </c>
      <c r="K144" s="6">
        <f t="shared" ref="K144:K147" si="16">IF(C144=0,"-",(G144-C144)/C144)</f>
        <v>0.33333333333333331</v>
      </c>
      <c r="L144" s="6" t="str">
        <f t="shared" si="15"/>
        <v>-</v>
      </c>
      <c r="M144" s="6">
        <f t="shared" si="15"/>
        <v>-0.2</v>
      </c>
      <c r="N144" s="6">
        <f t="shared" si="15"/>
        <v>0.14285714285714285</v>
      </c>
    </row>
    <row r="145" spans="2:14" ht="15" thickBot="1" x14ac:dyDescent="0.25">
      <c r="B145" s="4" t="s">
        <v>73</v>
      </c>
      <c r="C145" s="10">
        <f>'[1]AP-Terminacion-Recursos_TSJ'!$J$6</f>
        <v>82</v>
      </c>
      <c r="D145" s="10">
        <f>'[1]AP-Terminacion-Recursos_TSJ'!$K$6</f>
        <v>0</v>
      </c>
      <c r="E145" s="10">
        <f>'[1]AP-Terminacion-Recursos_TSJ'!$L$6</f>
        <v>21</v>
      </c>
      <c r="F145" s="10">
        <f>'[1]AP-Terminacion-Recursos_TSJ'!$M$6</f>
        <v>103</v>
      </c>
      <c r="G145" s="10">
        <f>'[1]AP-Terminacion-Recursos_TSJ'!$AH$6</f>
        <v>61</v>
      </c>
      <c r="H145" s="10">
        <f>'[1]AP-Terminacion-Recursos_TSJ'!$AI$6</f>
        <v>0</v>
      </c>
      <c r="I145" s="10">
        <f>'[1]AP-Terminacion-Recursos_TSJ'!$AJ$6</f>
        <v>27</v>
      </c>
      <c r="J145" s="10">
        <f>'[1]AP-Terminacion-Recursos_TSJ'!$AK$6</f>
        <v>88</v>
      </c>
      <c r="K145" s="6">
        <f t="shared" si="16"/>
        <v>-0.25609756097560976</v>
      </c>
      <c r="L145" s="6" t="str">
        <f t="shared" si="15"/>
        <v>-</v>
      </c>
      <c r="M145" s="6">
        <f t="shared" si="15"/>
        <v>0.2857142857142857</v>
      </c>
      <c r="N145" s="6">
        <f t="shared" si="15"/>
        <v>-0.14563106796116504</v>
      </c>
    </row>
    <row r="146" spans="2:14" ht="15" thickBot="1" x14ac:dyDescent="0.25">
      <c r="B146" s="4" t="s">
        <v>74</v>
      </c>
      <c r="C146" s="10">
        <f>'[1]AP-Terminacion-Recursos_TSJ'!$N$6</f>
        <v>12</v>
      </c>
      <c r="D146" s="10">
        <f>'[1]AP-Terminacion-Recursos_TSJ'!$O$6</f>
        <v>0</v>
      </c>
      <c r="E146" s="10">
        <f>'[1]AP-Terminacion-Recursos_TSJ'!$P$6</f>
        <v>10</v>
      </c>
      <c r="F146" s="10">
        <f>'[1]AP-Terminacion-Recursos_TSJ'!$Q$6</f>
        <v>22</v>
      </c>
      <c r="G146" s="10">
        <f>'[1]AP-Terminacion-Recursos_TSJ'!$AL$6</f>
        <v>14</v>
      </c>
      <c r="H146" s="10">
        <f>'[1]AP-Terminacion-Recursos_TSJ'!$AM$6</f>
        <v>0</v>
      </c>
      <c r="I146" s="10">
        <f>'[1]AP-Terminacion-Recursos_TSJ'!$AN$6</f>
        <v>8</v>
      </c>
      <c r="J146" s="10">
        <f>'[1]AP-Terminacion-Recursos_TSJ'!$AO$6</f>
        <v>22</v>
      </c>
      <c r="K146" s="6">
        <f t="shared" si="16"/>
        <v>0.16666666666666666</v>
      </c>
      <c r="L146" s="6" t="str">
        <f t="shared" si="15"/>
        <v>-</v>
      </c>
      <c r="M146" s="6">
        <f t="shared" si="15"/>
        <v>-0.2</v>
      </c>
      <c r="N146" s="6">
        <f t="shared" si="15"/>
        <v>0</v>
      </c>
    </row>
    <row r="147" spans="2:14" ht="15" thickBot="1" x14ac:dyDescent="0.25">
      <c r="B147" s="4" t="s">
        <v>75</v>
      </c>
      <c r="C147" s="10">
        <f>'[1]AP-Terminacion-Recursos_TSJ'!$R$6</f>
        <v>0</v>
      </c>
      <c r="D147" s="10">
        <f>'[1]AP-Terminacion-Recursos_TSJ'!$S$6</f>
        <v>0</v>
      </c>
      <c r="E147" s="10">
        <f>'[1]AP-Terminacion-Recursos_TSJ'!$T$6</f>
        <v>0</v>
      </c>
      <c r="F147" s="10">
        <f>'[1]AP-Terminacion-Recursos_TSJ'!$U$6</f>
        <v>0</v>
      </c>
      <c r="G147" s="10">
        <f>'[1]AP-Terminacion-Recursos_TSJ'!$AP$6</f>
        <v>0</v>
      </c>
      <c r="H147" s="10">
        <f>'[1]AP-Terminacion-Recursos_TSJ'!$AQ$6</f>
        <v>0</v>
      </c>
      <c r="I147" s="10">
        <f>'[1]AP-Terminacion-Recursos_TSJ'!$AR$6</f>
        <v>0</v>
      </c>
      <c r="J147" s="10">
        <f>'[1]AP-Terminacion-Recursos_TSJ'!$AS$6</f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f>'[1]AP-Terminacion-Recursos_TSJ'!$V$6</f>
        <v>112</v>
      </c>
      <c r="D148" s="10">
        <f>'[1]AP-Terminacion-Recursos_TSJ'!$W$6</f>
        <v>0</v>
      </c>
      <c r="E148" s="10">
        <f>'[1]AP-Terminacion-Recursos_TSJ'!$X$6</f>
        <v>41</v>
      </c>
      <c r="F148" s="10">
        <f>'[1]AP-Terminacion-Recursos_TSJ'!$Y$6</f>
        <v>153</v>
      </c>
      <c r="G148" s="10">
        <f>'[1]AP-Terminacion-Recursos_TSJ'!$AT$6</f>
        <v>95</v>
      </c>
      <c r="H148" s="10">
        <f>'[1]AP-Terminacion-Recursos_TSJ'!$AU$6</f>
        <v>0</v>
      </c>
      <c r="I148" s="10">
        <f>'[1]AP-Terminacion-Recursos_TSJ'!$AV$6</f>
        <v>42</v>
      </c>
      <c r="J148" s="10">
        <f>'[1]AP-Terminacion-Recursos_TSJ'!$AW$6</f>
        <v>137</v>
      </c>
      <c r="K148" s="6">
        <f t="shared" ref="K148" si="17">IF(C148=0,"-",(G148-C148)/C148)</f>
        <v>-0.15178571428571427</v>
      </c>
      <c r="L148" s="6" t="str">
        <f t="shared" ref="L148" si="18">IF(D148=0,"-",(H148-D148)/D148)</f>
        <v>-</v>
      </c>
      <c r="M148" s="6">
        <f t="shared" ref="M148" si="19">IF(E148=0,"-",(I148-E148)/E148)</f>
        <v>2.4390243902439025E-2</v>
      </c>
      <c r="N148" s="6">
        <f t="shared" ref="N148" si="20">IF(F148=0,"-",(J148-F148)/F148)</f>
        <v>-0.10457516339869281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9.8901098901098897E-2</v>
      </c>
      <c r="D149" s="6" t="str">
        <f t="shared" si="21"/>
        <v>-</v>
      </c>
      <c r="E149" s="6">
        <f t="shared" si="21"/>
        <v>0.19230769230769232</v>
      </c>
      <c r="F149" s="6">
        <f t="shared" si="21"/>
        <v>0.11965811965811966</v>
      </c>
      <c r="G149" s="6">
        <f t="shared" si="21"/>
        <v>0.11594202898550725</v>
      </c>
      <c r="H149" s="6" t="str">
        <f t="shared" si="21"/>
        <v>-</v>
      </c>
      <c r="I149" s="6">
        <f t="shared" si="21"/>
        <v>0.1</v>
      </c>
      <c r="J149" s="6">
        <f t="shared" si="21"/>
        <v>0.1111111111111111</v>
      </c>
      <c r="K149" s="6">
        <f>IF(OR(C149="-",G149="-"),"-",(G149-C149)/C149)</f>
        <v>0.1723027375201289</v>
      </c>
      <c r="L149" s="6" t="str">
        <f t="shared" ref="L149:N150" si="22">IF(OR(D149="-",H149="-"),"-",(H149-D149)/D149)</f>
        <v>-</v>
      </c>
      <c r="M149" s="6">
        <f t="shared" si="22"/>
        <v>-0.48</v>
      </c>
      <c r="N149" s="6">
        <f t="shared" si="22"/>
        <v>-7.1428571428571522E-2</v>
      </c>
    </row>
    <row r="150" spans="2:14" ht="29.25" thickBot="1" x14ac:dyDescent="0.25">
      <c r="B150" s="7" t="s">
        <v>77</v>
      </c>
      <c r="C150" s="6">
        <f t="shared" si="21"/>
        <v>0.42857142857142855</v>
      </c>
      <c r="D150" s="6" t="str">
        <f t="shared" si="21"/>
        <v>-</v>
      </c>
      <c r="E150" s="6">
        <f t="shared" si="21"/>
        <v>0.33333333333333331</v>
      </c>
      <c r="F150" s="6">
        <f t="shared" si="21"/>
        <v>0.3888888888888889</v>
      </c>
      <c r="G150" s="6">
        <f t="shared" si="21"/>
        <v>0.46153846153846156</v>
      </c>
      <c r="H150" s="6" t="str">
        <f t="shared" si="21"/>
        <v>-</v>
      </c>
      <c r="I150" s="6">
        <f t="shared" si="21"/>
        <v>0.33333333333333331</v>
      </c>
      <c r="J150" s="6">
        <f t="shared" si="21"/>
        <v>0.42105263157894735</v>
      </c>
      <c r="K150" s="6">
        <f>IF(OR(C150="-",G150="-"),"-",(G150-C150)/C150)</f>
        <v>7.6923076923077038E-2</v>
      </c>
      <c r="L150" s="6" t="str">
        <f t="shared" si="22"/>
        <v>-</v>
      </c>
      <c r="M150" s="6">
        <f t="shared" si="22"/>
        <v>0</v>
      </c>
      <c r="N150" s="6">
        <f t="shared" si="22"/>
        <v>8.2706766917293159E-2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[1]AP_Apelaciones!$B$6</f>
        <v>92</v>
      </c>
      <c r="D157" s="19">
        <f>[1]AP_Apelaciones!$E$6</f>
        <v>75</v>
      </c>
      <c r="E157" s="18">
        <f>IF(C157=0,"-",(D157-C157)/C157)</f>
        <v>-0.18478260869565216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[1]AP_Apelaciones!$C$6</f>
        <v>18</v>
      </c>
      <c r="D158" s="19">
        <f>[1]AP_Apelaciones!$F$6</f>
        <v>19</v>
      </c>
      <c r="E158" s="18">
        <f t="shared" ref="E158:E159" si="23">IF(C158=0,"-",(D158-C158)/C158)</f>
        <v>5.5555555555555552E-2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[1]AP_Apelaciones!$D$6</f>
        <v>0</v>
      </c>
      <c r="D159" s="19">
        <f>[1]AP_Apelaciones!$G$6</f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0.83636363636363631</v>
      </c>
      <c r="D160" s="18">
        <f>IF(D157=0,"-",D157/(D157+D158+D159))</f>
        <v>0.78947368421052633</v>
      </c>
      <c r="E160" s="18">
        <f>IF(OR(C160="-",D160="-"),"-",(D160-C160)/C160)</f>
        <v>-5.6064073226544546E-2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[1]AP_Enjuiciados_TSJ!$B$6</f>
        <v>16</v>
      </c>
      <c r="D166" s="5">
        <f>[1]AP_Enjuiciados_TSJ!$G$6</f>
        <v>10</v>
      </c>
      <c r="E166" s="6">
        <f t="shared" ref="E166:E168" si="24">IF(C166=0,"-",(D166-C166)/C166)</f>
        <v>-0.375</v>
      </c>
    </row>
    <row r="167" spans="2:14" ht="20.100000000000001" customHeight="1" thickBot="1" x14ac:dyDescent="0.25">
      <c r="B167" s="4" t="s">
        <v>41</v>
      </c>
      <c r="C167" s="5">
        <f>[1]AP_Enjuiciados_TSJ!$C$6</f>
        <v>14</v>
      </c>
      <c r="D167" s="5">
        <f>[1]AP_Enjuiciados_TSJ!$H$6</f>
        <v>8</v>
      </c>
      <c r="E167" s="6">
        <f t="shared" si="24"/>
        <v>-0.42857142857142855</v>
      </c>
    </row>
    <row r="168" spans="2:14" ht="20.100000000000001" customHeight="1" thickBot="1" x14ac:dyDescent="0.25">
      <c r="B168" s="4" t="s">
        <v>42</v>
      </c>
      <c r="C168" s="5">
        <f>[1]AP_Enjuiciados_TSJ!$D$6</f>
        <v>2</v>
      </c>
      <c r="D168" s="5">
        <f>[1]AP_Enjuiciados_TSJ!$I$6</f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0.8</v>
      </c>
      <c r="E169" s="6">
        <f t="shared" ref="E169:E171" si="25">IF(OR(C169="-",D169="-"),"-",(D169-C169)/C169)</f>
        <v>-0.19999999999999996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IF(C167=0,"-",C167/(C167+[1]AP_Enjuiciados_TSJ!$E$6))</f>
        <v>1</v>
      </c>
      <c r="D170" s="6">
        <f>IF(D167=0,"-",D167/(D167+[1]AP_Enjuiciados_TSJ!$J$6))</f>
        <v>0.8</v>
      </c>
      <c r="E170" s="6">
        <f t="shared" si="25"/>
        <v>-0.19999999999999996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IF(C168=0,"-",C168/(C168+[1]AP_Enjuiciados_TSJ!$F$6))</f>
        <v>1</v>
      </c>
      <c r="D171" s="6" t="str">
        <f>IF(D168=0,"-",D168/(D168+[1]AP_Enjuiciados_TSJ!$K$6))</f>
        <v>-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10" ht="15" thickBot="1" x14ac:dyDescent="0.25">
      <c r="B178" s="15" t="s">
        <v>81</v>
      </c>
      <c r="C178" s="5">
        <f>[1]AP_1ªIns_TSJ!$B$6</f>
        <v>12</v>
      </c>
      <c r="D178" s="5">
        <f>[1]AP_1ªIns_TSJ!$F$6</f>
        <v>11</v>
      </c>
      <c r="E178" s="6">
        <f>IF(C178=0,"-",(D178-C178)/C178)</f>
        <v>-8.3333333333333329E-2</v>
      </c>
      <c r="H178" s="13"/>
    </row>
    <row r="179" spans="2:10" ht="15" thickBot="1" x14ac:dyDescent="0.25">
      <c r="B179" s="4" t="s">
        <v>43</v>
      </c>
      <c r="C179" s="5">
        <f>[1]AP_1ªIns_TSJ!$C$6</f>
        <v>5</v>
      </c>
      <c r="D179" s="5">
        <f>[1]AP_1ªIns_TSJ!$G$6</f>
        <v>5</v>
      </c>
      <c r="E179" s="6">
        <f t="shared" ref="E179:E185" si="26">IF(C179=0,"-",(D179-C179)/C179)</f>
        <v>0</v>
      </c>
      <c r="H179" s="13"/>
    </row>
    <row r="180" spans="2:10" ht="15" thickBot="1" x14ac:dyDescent="0.25">
      <c r="B180" s="4" t="s">
        <v>47</v>
      </c>
      <c r="C180" s="5">
        <f>[1]AP_1ªIns_TSJ!$D$6</f>
        <v>5</v>
      </c>
      <c r="D180" s="5">
        <f>[1]AP_1ªIns_TSJ!$H$6</f>
        <v>5</v>
      </c>
      <c r="E180" s="6">
        <f t="shared" si="26"/>
        <v>0</v>
      </c>
      <c r="H180" s="13"/>
    </row>
    <row r="181" spans="2:10" ht="15" thickBot="1" x14ac:dyDescent="0.25">
      <c r="B181" s="4" t="s">
        <v>78</v>
      </c>
      <c r="C181" s="5">
        <f>[1]AP_1ªIns_TSJ!$E$6</f>
        <v>2</v>
      </c>
      <c r="D181" s="5">
        <f>[1]AP_1ªIns_TSJ!$I$6</f>
        <v>1</v>
      </c>
      <c r="E181" s="6">
        <f t="shared" si="26"/>
        <v>-0.5</v>
      </c>
      <c r="H181" s="13"/>
    </row>
    <row r="182" spans="2:10" ht="15" thickBot="1" x14ac:dyDescent="0.25">
      <c r="B182" s="15" t="s">
        <v>79</v>
      </c>
      <c r="C182" s="5">
        <f>[1]AP_Recursos_TSJ!$B$6</f>
        <v>141</v>
      </c>
      <c r="D182" s="5">
        <f>[1]AP_Recursos_TSJ!$F$6</f>
        <v>140</v>
      </c>
      <c r="E182" s="6">
        <f t="shared" si="26"/>
        <v>-7.0921985815602835E-3</v>
      </c>
      <c r="H182" s="13"/>
    </row>
    <row r="183" spans="2:10" ht="15" thickBot="1" x14ac:dyDescent="0.25">
      <c r="B183" s="4" t="s">
        <v>47</v>
      </c>
      <c r="C183" s="5">
        <f>[1]AP_Recursos_TSJ!$C$6</f>
        <v>100</v>
      </c>
      <c r="D183" s="5">
        <f>[1]AP_Recursos_TSJ!$G$6</f>
        <v>98</v>
      </c>
      <c r="E183" s="6">
        <f t="shared" si="26"/>
        <v>-0.02</v>
      </c>
      <c r="H183" s="13"/>
    </row>
    <row r="184" spans="2:10" ht="15" thickBot="1" x14ac:dyDescent="0.25">
      <c r="B184" s="4" t="s">
        <v>70</v>
      </c>
      <c r="C184" s="5">
        <f>[1]AP_Recursos_TSJ!$D$6</f>
        <v>0</v>
      </c>
      <c r="D184" s="5">
        <f>[1]AP_Recursos_TSJ!$H$6</f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f>[1]AP_Recursos_TSJ!$E$6</f>
        <v>41</v>
      </c>
      <c r="D185" s="5">
        <f>[1]AP_Recursos_TSJ!$I$6</f>
        <v>42</v>
      </c>
      <c r="E185" s="6">
        <f t="shared" si="26"/>
        <v>2.4390243902439025E-2</v>
      </c>
      <c r="H185" s="13"/>
    </row>
    <row r="186" spans="2:10" x14ac:dyDescent="0.2"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2:10" x14ac:dyDescent="0.2">
      <c r="B187" s="23"/>
      <c r="C187" s="23"/>
      <c r="D187" s="23"/>
      <c r="E187" s="23"/>
      <c r="F187" s="23"/>
      <c r="G187" s="23"/>
      <c r="H187" s="23"/>
      <c r="I187" s="23"/>
      <c r="J187" s="23"/>
    </row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[1]Menores_Sentencia_TSJ!$B$6</f>
        <v>2</v>
      </c>
      <c r="D197" s="5">
        <f>[1]Menores_Sentencia_TSJ!$F$6</f>
        <v>5</v>
      </c>
      <c r="E197" s="6">
        <f t="shared" ref="E197:E200" si="27">IF(C197=0,"-",(D197-C197)/C197)</f>
        <v>1.5</v>
      </c>
    </row>
    <row r="198" spans="2:5" ht="15" thickBot="1" x14ac:dyDescent="0.25">
      <c r="B198" s="4" t="s">
        <v>83</v>
      </c>
      <c r="C198" s="5">
        <f>[1]Menores_Sentencia_TSJ!$C$6</f>
        <v>0</v>
      </c>
      <c r="D198" s="5">
        <f>[1]Menores_Sentencia_TSJ!$G$6</f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[1]Menores_Sentencia_TSJ!$D$6</f>
        <v>2</v>
      </c>
      <c r="D199" s="5">
        <f>[1]Menores_Sentencia_TSJ!$H$6</f>
        <v>5</v>
      </c>
      <c r="E199" s="6">
        <f t="shared" si="27"/>
        <v>1.5</v>
      </c>
    </row>
    <row r="200" spans="2:5" ht="15" thickBot="1" x14ac:dyDescent="0.25">
      <c r="B200" s="4" t="s">
        <v>85</v>
      </c>
      <c r="C200" s="5">
        <f>[1]Menores_Sentencia_TSJ!$E$6</f>
        <v>1</v>
      </c>
      <c r="D200" s="5">
        <f>[1]Menores_Sentencia_TSJ!$I$6</f>
        <v>5</v>
      </c>
      <c r="E200" s="6">
        <f t="shared" si="27"/>
        <v>4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[1]Menores_Enjuiciados_TSJ!$B$6</f>
        <v>2</v>
      </c>
      <c r="D208" s="5">
        <f>[1]Menores_Enjuiciados_TSJ!$H$6</f>
        <v>5</v>
      </c>
      <c r="E208" s="6">
        <f t="shared" si="28"/>
        <v>1.5</v>
      </c>
    </row>
    <row r="209" spans="2:5" ht="20.100000000000001" customHeight="1" thickBot="1" x14ac:dyDescent="0.25">
      <c r="B209" s="17" t="s">
        <v>86</v>
      </c>
      <c r="C209" s="5">
        <f>[1]Menores_Enjuiciados_TSJ!$C$6</f>
        <v>2</v>
      </c>
      <c r="D209" s="5">
        <f>[1]Menores_Enjuiciados_TSJ!$I$6</f>
        <v>5</v>
      </c>
      <c r="E209" s="6">
        <f t="shared" si="28"/>
        <v>1.5</v>
      </c>
    </row>
    <row r="210" spans="2:5" ht="20.100000000000001" customHeight="1" thickBot="1" x14ac:dyDescent="0.25">
      <c r="B210" s="17" t="s">
        <v>87</v>
      </c>
      <c r="C210" s="5">
        <f>[1]Menores_Enjuiciados_TSJ!$D$6</f>
        <v>0</v>
      </c>
      <c r="D210" s="5">
        <f>[1]Menores_Enjuiciados_TSJ!$J$6</f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[1]Menores_Enjuiciados_TSJ!$E$6</f>
        <v>0</v>
      </c>
      <c r="D212" s="5">
        <f>[1]Menores_Enjuiciados_TSJ!$K$6</f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[1]Menores_Enjuiciados_TSJ!$F$6</f>
        <v>0</v>
      </c>
      <c r="D213" s="5">
        <f>[1]Menores_Enjuiciados_TSJ!$L$6</f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[1]Menores_Enjuiciados_TSJ!$G$6</f>
        <v>0</v>
      </c>
      <c r="D214" s="5">
        <f>[1]Menores_Enjuiciados_TSJ!$M$6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[1]Menores_Asuntos_TSJ!$B$6</f>
        <v>2</v>
      </c>
      <c r="D221" s="5">
        <f>[1]Menores_Asuntos_TSJ!$E$6</f>
        <v>3</v>
      </c>
      <c r="E221" s="6">
        <f t="shared" ref="E221:E223" si="30">IF(C221=0,"-",(D221-C221)/C221)</f>
        <v>0.5</v>
      </c>
    </row>
    <row r="222" spans="2:5" ht="15" thickBot="1" x14ac:dyDescent="0.25">
      <c r="B222" s="16" t="s">
        <v>92</v>
      </c>
      <c r="C222" s="5">
        <f>[1]Menores_Asuntos_TSJ!$C$6</f>
        <v>2</v>
      </c>
      <c r="D222" s="5">
        <f>[1]Menores_Asuntos_TSJ!$F$6</f>
        <v>5</v>
      </c>
      <c r="E222" s="6">
        <f t="shared" si="30"/>
        <v>1.5</v>
      </c>
    </row>
    <row r="223" spans="2:5" ht="15" thickBot="1" x14ac:dyDescent="0.25">
      <c r="B223" s="16" t="s">
        <v>93</v>
      </c>
      <c r="C223" s="5">
        <f>[1]Menores_Asuntos_TSJ!$D$6</f>
        <v>0</v>
      </c>
      <c r="D223" s="5">
        <f>[1]Menores_Asuntos_TSJ!$G$6</f>
        <v>0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TSJ'!$B$7</f>
        <v>6493</v>
      </c>
      <c r="D14" s="5">
        <f>'[1]VG_Denuncias TSJ'!$V$7</f>
        <v>5838</v>
      </c>
      <c r="E14" s="6">
        <f>IF(C14&gt;0,(D14-C14)/C14)</f>
        <v>-0.10087786847374096</v>
      </c>
    </row>
    <row r="15" spans="1:5" ht="20.100000000000001" customHeight="1" thickBot="1" x14ac:dyDescent="0.25">
      <c r="B15" s="4" t="s">
        <v>17</v>
      </c>
      <c r="C15" s="5">
        <f>'[1]VG_Denuncias TSJ'!$C$7</f>
        <v>6315</v>
      </c>
      <c r="D15" s="5">
        <f>'[1]VG_Denuncias TSJ'!$W$7</f>
        <v>5506</v>
      </c>
      <c r="E15" s="6">
        <f t="shared" ref="E15:E25" si="0">IF(C15&gt;0,(D15-C15)/C15)</f>
        <v>-0.1281076801266825</v>
      </c>
    </row>
    <row r="16" spans="1:5" ht="20.100000000000001" customHeight="1" thickBot="1" x14ac:dyDescent="0.25">
      <c r="B16" s="4" t="s">
        <v>18</v>
      </c>
      <c r="C16" s="5">
        <f>'[1]VG_Denuncias TSJ'!$D$7</f>
        <v>3528</v>
      </c>
      <c r="D16" s="5">
        <f>'[1]VG_Denuncias TSJ'!$X$7</f>
        <v>3038</v>
      </c>
      <c r="E16" s="6">
        <f t="shared" si="0"/>
        <v>-0.1388888888888889</v>
      </c>
    </row>
    <row r="17" spans="2:5" ht="20.100000000000001" customHeight="1" thickBot="1" x14ac:dyDescent="0.25">
      <c r="B17" s="4" t="s">
        <v>19</v>
      </c>
      <c r="C17" s="5">
        <f>'[1]VG_Denuncias TSJ'!$E$7</f>
        <v>2787</v>
      </c>
      <c r="D17" s="5">
        <f>'[1]VG_Denuncias TSJ'!$Y$7</f>
        <v>2468</v>
      </c>
      <c r="E17" s="6">
        <f t="shared" si="0"/>
        <v>-0.11445999282382491</v>
      </c>
    </row>
    <row r="18" spans="2:5" ht="20.100000000000001" customHeight="1" thickBot="1" x14ac:dyDescent="0.25">
      <c r="B18" s="4" t="s">
        <v>100</v>
      </c>
      <c r="C18" s="5">
        <f>'[1]VG_Denuncias TSJ'!$M$7</f>
        <v>0</v>
      </c>
      <c r="D18" s="5">
        <f>'[1]VG_Denuncias TSJ'!$AG$7</f>
        <v>26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TSJ'!$N$7</f>
        <v>0</v>
      </c>
      <c r="D19" s="5">
        <f>'[1]VG_Denuncias TSJ'!$AH$7</f>
        <v>5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0.44133016627078386</v>
      </c>
      <c r="D20" s="6">
        <f>D17/D15</f>
        <v>0.44823828550671996</v>
      </c>
      <c r="E20" s="6">
        <f t="shared" si="0"/>
        <v>1.5652950475398792E-2</v>
      </c>
    </row>
    <row r="21" spans="2:5" ht="30" customHeight="1" thickBot="1" x14ac:dyDescent="0.25">
      <c r="B21" s="4" t="s">
        <v>23</v>
      </c>
      <c r="C21" s="5">
        <f>'[1]VG_Denuncias TSJ'!$O$7</f>
        <v>544</v>
      </c>
      <c r="D21" s="5">
        <f>'[1]VG_Denuncias TSJ'!$AI$7</f>
        <v>683</v>
      </c>
      <c r="E21" s="6">
        <f t="shared" si="0"/>
        <v>0.25551470588235292</v>
      </c>
    </row>
    <row r="22" spans="2:5" ht="20.100000000000001" customHeight="1" thickBot="1" x14ac:dyDescent="0.25">
      <c r="B22" s="4" t="s">
        <v>24</v>
      </c>
      <c r="C22" s="5">
        <f>'[1]VG_Denuncias TSJ'!$P$7</f>
        <v>332</v>
      </c>
      <c r="D22" s="5">
        <f>'[1]VG_Denuncias TSJ'!$AJ$7</f>
        <v>387</v>
      </c>
      <c r="E22" s="6">
        <f t="shared" si="0"/>
        <v>0.16566265060240964</v>
      </c>
    </row>
    <row r="23" spans="2:5" ht="20.100000000000001" customHeight="1" thickBot="1" x14ac:dyDescent="0.25">
      <c r="B23" s="4" t="s">
        <v>25</v>
      </c>
      <c r="C23" s="5">
        <f>'[1]VG_Denuncias TSJ'!$Q$7</f>
        <v>212</v>
      </c>
      <c r="D23" s="5">
        <f>'[1]VG_Denuncias TSJ'!$AK$7</f>
        <v>296</v>
      </c>
      <c r="E23" s="6">
        <f t="shared" si="0"/>
        <v>0.39622641509433965</v>
      </c>
    </row>
    <row r="24" spans="2:5" ht="20.100000000000001" customHeight="1" thickBot="1" x14ac:dyDescent="0.25">
      <c r="B24" s="4" t="s">
        <v>21</v>
      </c>
      <c r="C24" s="6">
        <f>C23/C21</f>
        <v>0.38970588235294118</v>
      </c>
      <c r="D24" s="6">
        <f t="shared" ref="D24" si="1">D23/D21</f>
        <v>0.43338213762811129</v>
      </c>
      <c r="E24" s="6">
        <f t="shared" si="0"/>
        <v>0.11207491919666292</v>
      </c>
    </row>
    <row r="25" spans="2:5" ht="20.100000000000001" customHeight="1" thickBot="1" x14ac:dyDescent="0.25">
      <c r="B25" s="7" t="s">
        <v>26</v>
      </c>
      <c r="C25" s="6">
        <f>'[1]VG_Denuncias TSJ'!$U$7</f>
        <v>1.0950177127568264</v>
      </c>
      <c r="D25" s="6">
        <f>'[1]VG_Denuncias TSJ'!$AR$7</f>
        <v>0.9375984469855001</v>
      </c>
      <c r="E25" s="6">
        <f t="shared" si="0"/>
        <v>-0.14375956108966137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[1]VG_Ordenes_TSJ!$B$7</f>
        <v>1268</v>
      </c>
      <c r="D34" s="5">
        <f>[1]VG_Ordenes_TSJ!$G$7</f>
        <v>1179</v>
      </c>
      <c r="E34" s="6">
        <f>IF(C34&gt;0,(D34-C34)/C34,"-")</f>
        <v>-7.0189274447949521E-2</v>
      </c>
    </row>
    <row r="35" spans="2:5" ht="20.100000000000001" customHeight="1" thickBot="1" x14ac:dyDescent="0.25">
      <c r="B35" s="4" t="s">
        <v>29</v>
      </c>
      <c r="C35" s="5">
        <f>[1]VG_Ordenes_TSJ!$C$7</f>
        <v>0</v>
      </c>
      <c r="D35" s="5">
        <f>[1]VG_Ordenes_TSJ!$H$7</f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f>[1]VG_Ordenes_TSJ!$D$7</f>
        <v>1020</v>
      </c>
      <c r="D36" s="5">
        <f>[1]VG_Ordenes_TSJ!$I$7</f>
        <v>966</v>
      </c>
      <c r="E36" s="6">
        <f t="shared" si="2"/>
        <v>-5.2941176470588235E-2</v>
      </c>
    </row>
    <row r="37" spans="2:5" ht="20.100000000000001" customHeight="1" thickBot="1" x14ac:dyDescent="0.25">
      <c r="B37" s="4" t="s">
        <v>30</v>
      </c>
      <c r="C37" s="5">
        <f>[1]VG_Ordenes_TSJ!$E$7</f>
        <v>248</v>
      </c>
      <c r="D37" s="5">
        <f>[1]VG_Ordenes_TSJ!$J$7</f>
        <v>213</v>
      </c>
      <c r="E37" s="6">
        <f t="shared" si="2"/>
        <v>-0.14112903225806453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[1]VG_Terminacion_TSJ!$C$7</f>
        <v>923</v>
      </c>
      <c r="D44" s="5">
        <f>[1]VG_Terminacion_TSJ!$L$7</f>
        <v>722</v>
      </c>
      <c r="E44" s="6">
        <f>IF(C44&gt;0,(D44-C44)/C44,"-")</f>
        <v>-0.21776814734561215</v>
      </c>
    </row>
    <row r="45" spans="2:5" ht="20.100000000000001" customHeight="1" thickBot="1" x14ac:dyDescent="0.25">
      <c r="B45" s="4" t="s">
        <v>34</v>
      </c>
      <c r="C45" s="5">
        <f>[1]VG_Terminacion_TSJ!$B$7</f>
        <v>54</v>
      </c>
      <c r="D45" s="5">
        <f>[1]VG_Terminacion_TSJ!$K$7</f>
        <v>50</v>
      </c>
      <c r="E45" s="6">
        <f t="shared" ref="E45:E51" si="3">IF(C45&gt;0,(D45-C45)/C45,"-")</f>
        <v>-7.407407407407407E-2</v>
      </c>
    </row>
    <row r="46" spans="2:5" ht="20.100000000000001" customHeight="1" thickBot="1" x14ac:dyDescent="0.25">
      <c r="B46" s="4" t="s">
        <v>31</v>
      </c>
      <c r="C46" s="5">
        <f>[1]VG_Terminacion_TSJ!$D$7</f>
        <v>86</v>
      </c>
      <c r="D46" s="5">
        <f>[1]VG_Terminacion_TSJ!$M$7</f>
        <v>52</v>
      </c>
      <c r="E46" s="6">
        <f t="shared" si="3"/>
        <v>-0.39534883720930231</v>
      </c>
    </row>
    <row r="47" spans="2:5" ht="20.100000000000001" customHeight="1" thickBot="1" x14ac:dyDescent="0.25">
      <c r="B47" s="4" t="s">
        <v>32</v>
      </c>
      <c r="C47" s="5">
        <f>[1]VG_Terminacion_TSJ!$E$7</f>
        <v>2790</v>
      </c>
      <c r="D47" s="5">
        <f>[1]VG_Terminacion_TSJ!$N$7</f>
        <v>2346</v>
      </c>
      <c r="E47" s="6">
        <f t="shared" si="3"/>
        <v>-0.15913978494623657</v>
      </c>
    </row>
    <row r="48" spans="2:5" ht="20.100000000000001" customHeight="1" thickBot="1" x14ac:dyDescent="0.25">
      <c r="B48" s="4" t="s">
        <v>35</v>
      </c>
      <c r="C48" s="5">
        <f>[1]VG_Terminacion_TSJ!$F$7</f>
        <v>1036</v>
      </c>
      <c r="D48" s="5">
        <f>[1]VG_Terminacion_TSJ!$O$7</f>
        <v>631</v>
      </c>
      <c r="E48" s="6">
        <f t="shared" si="3"/>
        <v>-0.39092664092664092</v>
      </c>
    </row>
    <row r="49" spans="2:5" ht="20.100000000000001" customHeight="1" thickBot="1" x14ac:dyDescent="0.25">
      <c r="B49" s="4" t="s">
        <v>67</v>
      </c>
      <c r="C49" s="5">
        <f>[1]VG_Terminacion_TSJ!$G$7</f>
        <v>955</v>
      </c>
      <c r="D49" s="5">
        <f>[1]VG_Terminacion_TSJ!$P$7</f>
        <v>1249</v>
      </c>
      <c r="E49" s="6">
        <f t="shared" si="3"/>
        <v>0.30785340314136128</v>
      </c>
    </row>
    <row r="50" spans="2:5" ht="20.100000000000001" customHeight="1" collapsed="1" thickBot="1" x14ac:dyDescent="0.25">
      <c r="B50" s="4" t="s">
        <v>36</v>
      </c>
      <c r="C50" s="6">
        <f>C44/(C44+C45)</f>
        <v>0.94472876151484131</v>
      </c>
      <c r="D50" s="6">
        <f>D44/(D44+D45)</f>
        <v>0.93523316062176165</v>
      </c>
      <c r="E50" s="6">
        <f t="shared" si="3"/>
        <v>-1.0051139840237082E-2</v>
      </c>
    </row>
    <row r="51" spans="2:5" ht="20.100000000000001" customHeight="1" thickBot="1" x14ac:dyDescent="0.25">
      <c r="B51" s="4" t="s">
        <v>37</v>
      </c>
      <c r="C51" s="6">
        <f>C47/(C46+C47)</f>
        <v>0.9700973574408901</v>
      </c>
      <c r="D51" s="6">
        <f t="shared" ref="D51" si="4">D47/(D46+D47)</f>
        <v>0.97831526271893243</v>
      </c>
      <c r="E51" s="6">
        <f t="shared" si="3"/>
        <v>8.471217053637908E-3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[1]VG_Enjuiciados_TSJ!$B$7</f>
        <v>977</v>
      </c>
      <c r="D58" s="5">
        <f>[1]VG_Enjuiciados_TSJ!$G$7</f>
        <v>772</v>
      </c>
      <c r="E58" s="6">
        <f>IF(C58&gt;0,(D58-C58)/C58,"-")</f>
        <v>-0.20982599795291709</v>
      </c>
    </row>
    <row r="59" spans="2:5" ht="20.100000000000001" customHeight="1" thickBot="1" x14ac:dyDescent="0.25">
      <c r="B59" s="4" t="s">
        <v>41</v>
      </c>
      <c r="C59" s="5">
        <f>[1]VG_Enjuiciados_TSJ!$C$7</f>
        <v>551</v>
      </c>
      <c r="D59" s="5">
        <f>[1]VG_Enjuiciados_TSJ!$H$7</f>
        <v>436</v>
      </c>
      <c r="E59" s="6">
        <f t="shared" ref="E59:E63" si="5">IF(C59&gt;0,(D59-C59)/C59,"-")</f>
        <v>-0.20871143375680581</v>
      </c>
    </row>
    <row r="60" spans="2:5" ht="20.100000000000001" customHeight="1" thickBot="1" x14ac:dyDescent="0.25">
      <c r="B60" s="4" t="s">
        <v>42</v>
      </c>
      <c r="C60" s="5">
        <f>[1]VG_Enjuiciados_TSJ!$D$7</f>
        <v>372</v>
      </c>
      <c r="D60" s="5">
        <f>[1]VG_Enjuiciados_TSJ!$I$7</f>
        <v>286</v>
      </c>
      <c r="E60" s="6">
        <f t="shared" si="5"/>
        <v>-0.23118279569892472</v>
      </c>
    </row>
    <row r="61" spans="2:5" ht="20.100000000000001" customHeight="1" collapsed="1" thickBot="1" x14ac:dyDescent="0.25">
      <c r="B61" s="4" t="s">
        <v>98</v>
      </c>
      <c r="C61" s="6">
        <f>(C59+C60)/C58</f>
        <v>0.94472876151484131</v>
      </c>
      <c r="D61" s="6">
        <f>(D59+D60)/D58</f>
        <v>0.93523316062176165</v>
      </c>
      <c r="E61" s="6">
        <f t="shared" si="5"/>
        <v>-1.0051139840237082E-2</v>
      </c>
    </row>
    <row r="62" spans="2:5" ht="20.100000000000001" customHeight="1" thickBot="1" x14ac:dyDescent="0.25">
      <c r="B62" s="4" t="s">
        <v>39</v>
      </c>
      <c r="C62" s="6">
        <f>C59/(C59+[1]VG_Enjuiciados_TSJ!$E$7)</f>
        <v>0.94027303754266212</v>
      </c>
      <c r="D62" s="6">
        <f>D59/(D59+[1]VG_Enjuiciados_TSJ!$J$7)</f>
        <v>0.91983122362869196</v>
      </c>
      <c r="E62" s="6">
        <f t="shared" si="5"/>
        <v>-2.1740295741536315E-2</v>
      </c>
    </row>
    <row r="63" spans="2:5" ht="20.100000000000001" customHeight="1" thickBot="1" x14ac:dyDescent="0.25">
      <c r="B63" s="4" t="s">
        <v>40</v>
      </c>
      <c r="C63" s="6">
        <f>C60/(C60+[1]VG_Enjuiciados_TSJ!$F$7)</f>
        <v>0.95140664961636834</v>
      </c>
      <c r="D63" s="6">
        <f>D60/(D60+[1]VG_Enjuiciados_TSJ!$K$7)</f>
        <v>0.95973154362416102</v>
      </c>
      <c r="E63" s="6">
        <f t="shared" si="5"/>
        <v>8.7500902071154258E-3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[1]VG_Movimiento_TSJ!$B$8</f>
        <v>5760</v>
      </c>
      <c r="D70" s="5">
        <f>[1]VG_Movimiento_TSJ!$Z$8</f>
        <v>4581</v>
      </c>
      <c r="E70" s="6">
        <f>IF(C70&gt;0,(D70-C70)/C70,"-")</f>
        <v>-0.20468749999999999</v>
      </c>
    </row>
    <row r="71" spans="2:10" ht="20.100000000000001" customHeight="1" thickBot="1" x14ac:dyDescent="0.25">
      <c r="B71" s="4" t="s">
        <v>45</v>
      </c>
      <c r="C71" s="5">
        <f>[1]VG_Movimiento_TSJ!$E$8</f>
        <v>2347</v>
      </c>
      <c r="D71" s="5">
        <f>[1]VG_Movimiento_TSJ!$AC$8</f>
        <v>1596</v>
      </c>
      <c r="E71" s="6">
        <f t="shared" ref="E71:E77" si="6">IF(C71&gt;0,(D71-C71)/C71,"-")</f>
        <v>-0.31998295696633999</v>
      </c>
    </row>
    <row r="72" spans="2:10" ht="20.100000000000001" customHeight="1" thickBot="1" x14ac:dyDescent="0.25">
      <c r="B72" s="4" t="s">
        <v>43</v>
      </c>
      <c r="C72" s="5">
        <f>[1]VG_Movimiento_TSJ!$H$8</f>
        <v>10</v>
      </c>
      <c r="D72" s="5">
        <f>[1]VG_Movimiento_TSJ!$AF$8</f>
        <v>6</v>
      </c>
      <c r="E72" s="6">
        <f t="shared" si="6"/>
        <v>-0.4</v>
      </c>
    </row>
    <row r="73" spans="2:10" ht="20.100000000000001" customHeight="1" thickBot="1" x14ac:dyDescent="0.25">
      <c r="B73" s="4" t="s">
        <v>46</v>
      </c>
      <c r="C73" s="5">
        <f>[1]VG_Movimiento_TSJ!$K$8</f>
        <v>2181</v>
      </c>
      <c r="D73" s="5">
        <f>[1]VG_Movimiento_TSJ!$AI$8</f>
        <v>2081</v>
      </c>
      <c r="E73" s="6">
        <f t="shared" si="6"/>
        <v>-4.585052728106373E-2</v>
      </c>
    </row>
    <row r="74" spans="2:10" ht="20.100000000000001" customHeight="1" thickBot="1" x14ac:dyDescent="0.25">
      <c r="B74" s="4" t="s">
        <v>47</v>
      </c>
      <c r="C74" s="5">
        <f>[1]VG_Movimiento_TSJ!$N$8</f>
        <v>1020</v>
      </c>
      <c r="D74" s="5">
        <f>[1]VG_Movimiento_TSJ!$AL$8</f>
        <v>714</v>
      </c>
      <c r="E74" s="6">
        <f t="shared" si="6"/>
        <v>-0.3</v>
      </c>
    </row>
    <row r="75" spans="2:10" ht="20.100000000000001" customHeight="1" thickBot="1" x14ac:dyDescent="0.25">
      <c r="B75" s="4" t="s">
        <v>48</v>
      </c>
      <c r="C75" s="5">
        <f>[1]VG_Movimiento_TSJ!$Q$8</f>
        <v>200</v>
      </c>
      <c r="D75" s="5">
        <f>[1]VG_Movimiento_TSJ!$AO$8</f>
        <v>184</v>
      </c>
      <c r="E75" s="6">
        <f t="shared" si="6"/>
        <v>-0.08</v>
      </c>
    </row>
    <row r="76" spans="2:10" ht="20.100000000000001" customHeight="1" thickBot="1" x14ac:dyDescent="0.25">
      <c r="B76" s="4" t="s">
        <v>49</v>
      </c>
      <c r="C76" s="5">
        <f>[1]VG_Movimiento_TSJ!$T$8</f>
        <v>0</v>
      </c>
      <c r="D76" s="5">
        <f>[1]VG_Movimiento_TSJ!$AR$8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[1]VG_Movimiento_TSJ!$W$8</f>
        <v>2</v>
      </c>
      <c r="D77" s="5">
        <f>[1]VG_Movimiento_TSJ!$AU$8</f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[1]Penal_Terminacion_TSJ!$B$7</f>
        <v>556</v>
      </c>
      <c r="D90" s="5">
        <f>[1]Penal_Terminacion_TSJ!$E$7</f>
        <v>382</v>
      </c>
      <c r="E90" s="6">
        <f>IF(C90&gt;0,(D90-C90)/C90,"-")</f>
        <v>-0.31294964028776978</v>
      </c>
    </row>
    <row r="91" spans="2:5" ht="29.25" thickBot="1" x14ac:dyDescent="0.25">
      <c r="B91" s="4" t="s">
        <v>52</v>
      </c>
      <c r="C91" s="5">
        <f>[1]Penal_Terminacion_TSJ!$C$7</f>
        <v>178</v>
      </c>
      <c r="D91" s="5">
        <f>[1]Penal_Terminacion_TSJ!$F$7</f>
        <v>115</v>
      </c>
      <c r="E91" s="6">
        <f t="shared" ref="E91:E93" si="7">IF(C91&gt;0,(D91-C91)/C91,"-")</f>
        <v>-0.3539325842696629</v>
      </c>
    </row>
    <row r="92" spans="2:5" ht="29.25" customHeight="1" thickBot="1" x14ac:dyDescent="0.25">
      <c r="B92" s="4" t="s">
        <v>53</v>
      </c>
      <c r="C92" s="5">
        <f>[1]Penal_Terminacion_TSJ!$D$7</f>
        <v>276</v>
      </c>
      <c r="D92" s="5">
        <f>[1]Penal_Terminacion_TSJ!$G$7</f>
        <v>144</v>
      </c>
      <c r="E92" s="6">
        <f t="shared" si="7"/>
        <v>-0.47826086956521741</v>
      </c>
    </row>
    <row r="93" spans="2:5" ht="29.25" customHeight="1" thickBot="1" x14ac:dyDescent="0.25">
      <c r="B93" s="4" t="s">
        <v>54</v>
      </c>
      <c r="C93" s="6">
        <f>(C90+C91)/(C90+C91+C92)</f>
        <v>0.72673267326732671</v>
      </c>
      <c r="D93" s="6">
        <f>(D90+D91)/(D90+D91+D92)</f>
        <v>0.77535101404056161</v>
      </c>
      <c r="E93" s="6">
        <f t="shared" si="7"/>
        <v>6.6899896704315065E-2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[1]Penal_Enjuiciados_TSJ!$B$7</f>
        <v>1010</v>
      </c>
      <c r="D100" s="5">
        <f>[1]Penal_Enjuiciados_TSJ!$G$7</f>
        <v>642</v>
      </c>
      <c r="E100" s="6">
        <f>IF(C100&gt;0,(D100-C100)/C100,"-")</f>
        <v>-0.36435643564356435</v>
      </c>
    </row>
    <row r="101" spans="2:5" ht="20.100000000000001" customHeight="1" thickBot="1" x14ac:dyDescent="0.25">
      <c r="B101" s="4" t="s">
        <v>41</v>
      </c>
      <c r="C101" s="5">
        <f>[1]Penal_Enjuiciados_TSJ!$C$7</f>
        <v>470</v>
      </c>
      <c r="D101" s="5">
        <f>[1]Penal_Enjuiciados_TSJ!$H$7</f>
        <v>313</v>
      </c>
      <c r="E101" s="6">
        <f t="shared" ref="E101:E105" si="8">IF(C101&gt;0,(D101-C101)/C101,"-")</f>
        <v>-0.33404255319148934</v>
      </c>
    </row>
    <row r="102" spans="2:5" ht="20.100000000000001" customHeight="1" thickBot="1" x14ac:dyDescent="0.25">
      <c r="B102" s="4" t="s">
        <v>42</v>
      </c>
      <c r="C102" s="5">
        <f>[1]Penal_Enjuiciados_TSJ!$D$7</f>
        <v>264</v>
      </c>
      <c r="D102" s="5">
        <f>[1]Penal_Enjuiciados_TSJ!$I$7</f>
        <v>184</v>
      </c>
      <c r="E102" s="6">
        <f t="shared" si="8"/>
        <v>-0.30303030303030304</v>
      </c>
    </row>
    <row r="103" spans="2:5" ht="20.100000000000001" customHeight="1" thickBot="1" x14ac:dyDescent="0.25">
      <c r="B103" s="4" t="s">
        <v>98</v>
      </c>
      <c r="C103" s="6">
        <f>(C101+C102)/C100</f>
        <v>0.72673267326732671</v>
      </c>
      <c r="D103" s="6">
        <f>(D101+D102)/D100</f>
        <v>0.77414330218068539</v>
      </c>
      <c r="E103" s="6">
        <f t="shared" si="8"/>
        <v>6.523805885898129E-2</v>
      </c>
    </row>
    <row r="104" spans="2:5" ht="20.100000000000001" customHeight="1" thickBot="1" x14ac:dyDescent="0.25">
      <c r="B104" s="4" t="s">
        <v>39</v>
      </c>
      <c r="C104" s="6">
        <f>C101/([1]Penal_Enjuiciados_TSJ!$C$7+[1]Penal_Enjuiciados_TSJ!$E$7)</f>
        <v>0.73899371069182385</v>
      </c>
      <c r="D104" s="6">
        <f>D101/([1]Penal_Enjuiciados_TSJ!$H$7+[1]Penal_Enjuiciados_TSJ!$J$7)</f>
        <v>0.77093596059113301</v>
      </c>
      <c r="E104" s="6">
        <f t="shared" si="8"/>
        <v>4.3223980714809845E-2</v>
      </c>
    </row>
    <row r="105" spans="2:5" ht="20.100000000000001" customHeight="1" thickBot="1" x14ac:dyDescent="0.25">
      <c r="B105" s="4" t="s">
        <v>40</v>
      </c>
      <c r="C105" s="6">
        <f>C102/([1]Penal_Enjuiciados_TSJ!$D$7+[1]Penal_Enjuiciados_TSJ!$F$7)</f>
        <v>0.70588235294117652</v>
      </c>
      <c r="D105" s="6">
        <f>D102/([1]Penal_Enjuiciados_TSJ!$I$7+[1]Penal_Enjuiciados_TSJ!$K$7)</f>
        <v>0.77966101694915257</v>
      </c>
      <c r="E105" s="6">
        <f t="shared" si="8"/>
        <v>0.10451977401129942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[1]Penal_Movimientos_TSJ!$B$7</f>
        <v>1106</v>
      </c>
      <c r="D112" s="5">
        <f>[1]Penal_Movimientos_TSJ!$E$7</f>
        <v>723</v>
      </c>
      <c r="E112" s="6">
        <f>IF(C112&gt;0,(D112-C112)/C112,"-")</f>
        <v>-0.34629294755877033</v>
      </c>
    </row>
    <row r="113" spans="2:14" ht="15" thickBot="1" x14ac:dyDescent="0.25">
      <c r="B113" s="4" t="s">
        <v>56</v>
      </c>
      <c r="C113" s="5">
        <f>[1]Penal_Movimientos_TSJ!$C$7</f>
        <v>812</v>
      </c>
      <c r="D113" s="5">
        <f>[1]Penal_Movimientos_TSJ!$F$7</f>
        <v>568</v>
      </c>
      <c r="E113" s="6">
        <f t="shared" ref="E113:E114" si="9">IF(C113&gt;0,(D113-C113)/C113,"-")</f>
        <v>-0.30049261083743845</v>
      </c>
    </row>
    <row r="114" spans="2:14" ht="15" thickBot="1" x14ac:dyDescent="0.25">
      <c r="B114" s="4" t="s">
        <v>57</v>
      </c>
      <c r="C114" s="5">
        <f>[1]Penal_Movimientos_TSJ!$D$7</f>
        <v>294</v>
      </c>
      <c r="D114" s="5">
        <f>[1]Penal_Movimientos_TSJ!$G$7</f>
        <v>155</v>
      </c>
      <c r="E114" s="6">
        <f t="shared" si="9"/>
        <v>-0.47278911564625853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Instancia_TSJ'!$B$7</f>
        <v>4</v>
      </c>
      <c r="D128" s="10">
        <f>'[1]AP_Terminacion_1ª Instancia_TSJ'!$H$7</f>
        <v>1</v>
      </c>
      <c r="E128" s="10">
        <f>'[1]AP_Terminacion_1ª Instancia_TSJ'!$N$7</f>
        <v>1</v>
      </c>
      <c r="F128" s="10">
        <f>'[1]AP_Terminacion_1ª Instancia_TSJ'!$T$7</f>
        <v>6</v>
      </c>
      <c r="G128" s="10">
        <f>'[1]AP_Terminacion_1ª Instancia_TSJ'!$Z$7</f>
        <v>1</v>
      </c>
      <c r="H128" s="10">
        <f>'[1]AP_Terminacion_1ª Instancia_TSJ'!$AF$7</f>
        <v>0</v>
      </c>
      <c r="I128" s="10">
        <f>'[1]AP_Terminacion_1ª Instancia_TSJ'!$AL$7</f>
        <v>0</v>
      </c>
      <c r="J128" s="10">
        <f>'[1]AP_Terminacion_1ª Instancia_TSJ'!$AR$7</f>
        <v>1</v>
      </c>
      <c r="K128" s="6">
        <f>IF(C128=0,"-",(G128-C128)/C128)</f>
        <v>-0.75</v>
      </c>
      <c r="L128" s="6">
        <f t="shared" ref="L128:N133" si="10">IF(D128=0,"-",(H128-D128)/D128)</f>
        <v>-1</v>
      </c>
      <c r="M128" s="6">
        <f t="shared" si="10"/>
        <v>-1</v>
      </c>
      <c r="N128" s="6">
        <f t="shared" si="10"/>
        <v>-0.83333333333333337</v>
      </c>
    </row>
    <row r="129" spans="2:14" ht="15" thickBot="1" x14ac:dyDescent="0.25">
      <c r="B129" s="4" t="s">
        <v>64</v>
      </c>
      <c r="C129" s="10">
        <f>'[1]AP_Terminacion_1ª Instancia_TSJ'!$C$7</f>
        <v>0</v>
      </c>
      <c r="D129" s="10">
        <f>'[1]AP_Terminacion_1ª Instancia_TSJ'!$I$7</f>
        <v>0</v>
      </c>
      <c r="E129" s="10">
        <f>'[1]AP_Terminacion_1ª Instancia_TSJ'!$O$7</f>
        <v>0</v>
      </c>
      <c r="F129" s="10">
        <f>'[1]AP_Terminacion_1ª Instancia_TSJ'!$U$7</f>
        <v>0</v>
      </c>
      <c r="G129" s="10">
        <f>'[1]AP_Terminacion_1ª Instancia_TSJ'!$AA$7</f>
        <v>0</v>
      </c>
      <c r="H129" s="10">
        <f>'[1]AP_Terminacion_1ª Instancia_TSJ'!$AG$7</f>
        <v>0</v>
      </c>
      <c r="I129" s="10">
        <f>'[1]AP_Terminacion_1ª Instancia_TSJ'!$AM$7</f>
        <v>0</v>
      </c>
      <c r="J129" s="10">
        <f>'[1]AP_Terminacion_1ª Instancia_TSJ'!$AS$7</f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f>'[1]AP_Terminacion_1ª Instancia_TSJ'!$D$7</f>
        <v>0</v>
      </c>
      <c r="D130" s="10">
        <f>'[1]AP_Terminacion_1ª Instancia_TSJ'!$J$7</f>
        <v>0</v>
      </c>
      <c r="E130" s="10">
        <f>'[1]AP_Terminacion_1ª Instancia_TSJ'!$P$7</f>
        <v>0</v>
      </c>
      <c r="F130" s="10">
        <f>'[1]AP_Terminacion_1ª Instancia_TSJ'!$V$7</f>
        <v>0</v>
      </c>
      <c r="G130" s="10">
        <f>'[1]AP_Terminacion_1ª Instancia_TSJ'!$AB$7</f>
        <v>0</v>
      </c>
      <c r="H130" s="10">
        <f>'[1]AP_Terminacion_1ª Instancia_TSJ'!$AH$7</f>
        <v>0</v>
      </c>
      <c r="I130" s="10">
        <f>'[1]AP_Terminacion_1ª Instancia_TSJ'!$AN$7</f>
        <v>0</v>
      </c>
      <c r="J130" s="10">
        <f>'[1]AP_Terminacion_1ª Instancia_TSJ'!$AT$7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Instancia_TSJ'!$E$7</f>
        <v>0</v>
      </c>
      <c r="D131" s="10">
        <f>'[1]AP_Terminacion_1ª Instancia_TSJ'!$K$7</f>
        <v>0</v>
      </c>
      <c r="E131" s="10">
        <f>'[1]AP_Terminacion_1ª Instancia_TSJ'!$Q$7</f>
        <v>0</v>
      </c>
      <c r="F131" s="10">
        <f>'[1]AP_Terminacion_1ª Instancia_TSJ'!$W$7</f>
        <v>0</v>
      </c>
      <c r="G131" s="10">
        <f>'[1]AP_Terminacion_1ª Instancia_TSJ'!$AC$7</f>
        <v>0</v>
      </c>
      <c r="H131" s="10">
        <f>'[1]AP_Terminacion_1ª Instancia_TSJ'!$AI$7</f>
        <v>0</v>
      </c>
      <c r="I131" s="10">
        <f>'[1]AP_Terminacion_1ª Instancia_TSJ'!$AO$7</f>
        <v>0</v>
      </c>
      <c r="J131" s="10">
        <f>'[1]AP_Terminacion_1ª Instancia_TSJ'!$AU$7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Instancia_TSJ'!$F$7</f>
        <v>0</v>
      </c>
      <c r="D132" s="10">
        <f>'[1]AP_Terminacion_1ª Instancia_TSJ'!$L$7</f>
        <v>0</v>
      </c>
      <c r="E132" s="10">
        <f>'[1]AP_Terminacion_1ª Instancia_TSJ'!$R$7</f>
        <v>0</v>
      </c>
      <c r="F132" s="10">
        <f>'[1]AP_Terminacion_1ª Instancia_TSJ'!$X$7</f>
        <v>0</v>
      </c>
      <c r="G132" s="10">
        <f>'[1]AP_Terminacion_1ª Instancia_TSJ'!$AD$7</f>
        <v>0</v>
      </c>
      <c r="H132" s="10">
        <f>'[1]AP_Terminacion_1ª Instancia_TSJ'!$AJ$7</f>
        <v>0</v>
      </c>
      <c r="I132" s="10">
        <f>'[1]AP_Terminacion_1ª Instancia_TSJ'!$AP$7</f>
        <v>0</v>
      </c>
      <c r="J132" s="10">
        <f>'[1]AP_Terminacion_1ª Instancia_TSJ'!$AV$7</f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f>'[1]AP_Terminacion_1ª Instancia_TSJ'!$G$7</f>
        <v>4</v>
      </c>
      <c r="D133" s="10">
        <f>'[1]AP_Terminacion_1ª Instancia_TSJ'!$M$7</f>
        <v>1</v>
      </c>
      <c r="E133" s="10">
        <f>'[1]AP_Terminacion_1ª Instancia_TSJ'!$S$7</f>
        <v>1</v>
      </c>
      <c r="F133" s="10">
        <f>'[1]AP_Terminacion_1ª Instancia_TSJ'!$Y$7</f>
        <v>6</v>
      </c>
      <c r="G133" s="10">
        <f>'[1]AP_Terminacion_1ª Instancia_TSJ'!$AE$7</f>
        <v>1</v>
      </c>
      <c r="H133" s="10">
        <f>'[1]AP_Terminacion_1ª Instancia_TSJ'!$AK$7</f>
        <v>0</v>
      </c>
      <c r="I133" s="10">
        <f>'[1]AP_Terminacion_1ª Instancia_TSJ'!$AQ$7</f>
        <v>0</v>
      </c>
      <c r="J133" s="10">
        <f>'[1]AP_Terminacion_1ª Instancia_TSJ'!$AW$7</f>
        <v>1</v>
      </c>
      <c r="K133" s="6">
        <f t="shared" si="11"/>
        <v>-0.75</v>
      </c>
      <c r="L133" s="6">
        <f t="shared" si="10"/>
        <v>-1</v>
      </c>
      <c r="M133" s="6">
        <f t="shared" si="10"/>
        <v>-1</v>
      </c>
      <c r="N133" s="6">
        <f t="shared" si="10"/>
        <v>-0.83333333333333337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'[1]AP-Terminacion-Recursos_TSJ'!$B$7</f>
        <v>10</v>
      </c>
      <c r="D143" s="10">
        <f>'[1]AP-Terminacion-Recursos_TSJ'!$C$7</f>
        <v>0</v>
      </c>
      <c r="E143" s="10">
        <f>'[1]AP-Terminacion-Recursos_TSJ'!$D$7</f>
        <v>0</v>
      </c>
      <c r="F143" s="10">
        <f>'[1]AP-Terminacion-Recursos_TSJ'!$E$7</f>
        <v>10</v>
      </c>
      <c r="G143" s="10">
        <f>'[1]AP-Terminacion-Recursos_TSJ'!$Z$7</f>
        <v>3</v>
      </c>
      <c r="H143" s="10">
        <f>'[1]AP-Terminacion-Recursos_TSJ'!$AA$7</f>
        <v>0</v>
      </c>
      <c r="I143" s="10">
        <f>'[1]AP-Terminacion-Recursos_TSJ'!$AB$7</f>
        <v>0</v>
      </c>
      <c r="J143" s="10">
        <f>'[1]AP-Terminacion-Recursos_TSJ'!$AC$7</f>
        <v>3</v>
      </c>
      <c r="K143" s="6">
        <f>IF(C143=0,"-",(G143-C143)/C143)</f>
        <v>-0.7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-0.7</v>
      </c>
    </row>
    <row r="144" spans="2:14" ht="15" thickBot="1" x14ac:dyDescent="0.25">
      <c r="B144" s="4" t="s">
        <v>72</v>
      </c>
      <c r="C144" s="10">
        <f>'[1]AP-Terminacion-Recursos_TSJ'!$F$7</f>
        <v>2</v>
      </c>
      <c r="D144" s="10">
        <f>'[1]AP-Terminacion-Recursos_TSJ'!$G$7</f>
        <v>0</v>
      </c>
      <c r="E144" s="10">
        <f>'[1]AP-Terminacion-Recursos_TSJ'!$H$7</f>
        <v>0</v>
      </c>
      <c r="F144" s="10">
        <f>'[1]AP-Terminacion-Recursos_TSJ'!$I$7</f>
        <v>2</v>
      </c>
      <c r="G144" s="10">
        <f>'[1]AP-Terminacion-Recursos_TSJ'!$AD$7</f>
        <v>1</v>
      </c>
      <c r="H144" s="10">
        <f>'[1]AP-Terminacion-Recursos_TSJ'!$AE$7</f>
        <v>0</v>
      </c>
      <c r="I144" s="10">
        <f>'[1]AP-Terminacion-Recursos_TSJ'!$AF$7</f>
        <v>0</v>
      </c>
      <c r="J144" s="10">
        <f>'[1]AP-Terminacion-Recursos_TSJ'!$AG$7</f>
        <v>1</v>
      </c>
      <c r="K144" s="6">
        <f t="shared" ref="K144:K147" si="16">IF(C144=0,"-",(G144-C144)/C144)</f>
        <v>-0.5</v>
      </c>
      <c r="L144" s="6" t="str">
        <f t="shared" si="15"/>
        <v>-</v>
      </c>
      <c r="M144" s="6" t="str">
        <f t="shared" si="15"/>
        <v>-</v>
      </c>
      <c r="N144" s="6">
        <f t="shared" si="15"/>
        <v>-0.5</v>
      </c>
    </row>
    <row r="145" spans="2:14" ht="15" thickBot="1" x14ac:dyDescent="0.25">
      <c r="B145" s="4" t="s">
        <v>73</v>
      </c>
      <c r="C145" s="10">
        <f>'[1]AP-Terminacion-Recursos_TSJ'!$J$7</f>
        <v>78</v>
      </c>
      <c r="D145" s="10">
        <f>'[1]AP-Terminacion-Recursos_TSJ'!$K$7</f>
        <v>0</v>
      </c>
      <c r="E145" s="10">
        <f>'[1]AP-Terminacion-Recursos_TSJ'!$L$7</f>
        <v>0</v>
      </c>
      <c r="F145" s="10">
        <f>'[1]AP-Terminacion-Recursos_TSJ'!$M$7</f>
        <v>78</v>
      </c>
      <c r="G145" s="10">
        <f>'[1]AP-Terminacion-Recursos_TSJ'!$AH$7</f>
        <v>67</v>
      </c>
      <c r="H145" s="10">
        <f>'[1]AP-Terminacion-Recursos_TSJ'!$AI$7</f>
        <v>0</v>
      </c>
      <c r="I145" s="10">
        <f>'[1]AP-Terminacion-Recursos_TSJ'!$AJ$7</f>
        <v>0</v>
      </c>
      <c r="J145" s="10">
        <f>'[1]AP-Terminacion-Recursos_TSJ'!$AK$7</f>
        <v>67</v>
      </c>
      <c r="K145" s="6">
        <f t="shared" si="16"/>
        <v>-0.14102564102564102</v>
      </c>
      <c r="L145" s="6" t="str">
        <f t="shared" si="15"/>
        <v>-</v>
      </c>
      <c r="M145" s="6" t="str">
        <f t="shared" si="15"/>
        <v>-</v>
      </c>
      <c r="N145" s="6">
        <f t="shared" si="15"/>
        <v>-0.14102564102564102</v>
      </c>
    </row>
    <row r="146" spans="2:14" ht="15" thickBot="1" x14ac:dyDescent="0.25">
      <c r="B146" s="4" t="s">
        <v>74</v>
      </c>
      <c r="C146" s="10">
        <f>'[1]AP-Terminacion-Recursos_TSJ'!$N$7</f>
        <v>0</v>
      </c>
      <c r="D146" s="10">
        <f>'[1]AP-Terminacion-Recursos_TSJ'!$O$7</f>
        <v>0</v>
      </c>
      <c r="E146" s="10">
        <f>'[1]AP-Terminacion-Recursos_TSJ'!$P$7</f>
        <v>0</v>
      </c>
      <c r="F146" s="10">
        <f>'[1]AP-Terminacion-Recursos_TSJ'!$Q$7</f>
        <v>0</v>
      </c>
      <c r="G146" s="10">
        <f>'[1]AP-Terminacion-Recursos_TSJ'!$AL$7</f>
        <v>0</v>
      </c>
      <c r="H146" s="10">
        <f>'[1]AP-Terminacion-Recursos_TSJ'!$AM$7</f>
        <v>0</v>
      </c>
      <c r="I146" s="10">
        <f>'[1]AP-Terminacion-Recursos_TSJ'!$AN$7</f>
        <v>0</v>
      </c>
      <c r="J146" s="10">
        <f>'[1]AP-Terminacion-Recursos_TSJ'!$AO$7</f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f>'[1]AP-Terminacion-Recursos_TSJ'!$R$7</f>
        <v>1</v>
      </c>
      <c r="D147" s="10">
        <f>'[1]AP-Terminacion-Recursos_TSJ'!$S$7</f>
        <v>0</v>
      </c>
      <c r="E147" s="10">
        <f>'[1]AP-Terminacion-Recursos_TSJ'!$T$7</f>
        <v>0</v>
      </c>
      <c r="F147" s="10">
        <f>'[1]AP-Terminacion-Recursos_TSJ'!$U$7</f>
        <v>1</v>
      </c>
      <c r="G147" s="10">
        <f>'[1]AP-Terminacion-Recursos_TSJ'!$AP$7</f>
        <v>0</v>
      </c>
      <c r="H147" s="10">
        <f>'[1]AP-Terminacion-Recursos_TSJ'!$AQ$7</f>
        <v>0</v>
      </c>
      <c r="I147" s="10">
        <f>'[1]AP-Terminacion-Recursos_TSJ'!$AR$7</f>
        <v>0</v>
      </c>
      <c r="J147" s="10">
        <f>'[1]AP-Terminacion-Recursos_TSJ'!$AS$7</f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f>'[1]AP-Terminacion-Recursos_TSJ'!$V$7</f>
        <v>91</v>
      </c>
      <c r="D148" s="10">
        <f>'[1]AP-Terminacion-Recursos_TSJ'!$W$7</f>
        <v>0</v>
      </c>
      <c r="E148" s="10">
        <f>'[1]AP-Terminacion-Recursos_TSJ'!$X$7</f>
        <v>0</v>
      </c>
      <c r="F148" s="10">
        <f>'[1]AP-Terminacion-Recursos_TSJ'!$Y$7</f>
        <v>91</v>
      </c>
      <c r="G148" s="10">
        <f>'[1]AP-Terminacion-Recursos_TSJ'!$AT$7</f>
        <v>71</v>
      </c>
      <c r="H148" s="10">
        <f>'[1]AP-Terminacion-Recursos_TSJ'!$AU$7</f>
        <v>0</v>
      </c>
      <c r="I148" s="10">
        <f>'[1]AP-Terminacion-Recursos_TSJ'!$AV$7</f>
        <v>0</v>
      </c>
      <c r="J148" s="10">
        <f>'[1]AP-Terminacion-Recursos_TSJ'!$AW$7</f>
        <v>71</v>
      </c>
      <c r="K148" s="6">
        <f t="shared" ref="K148" si="17">IF(C148=0,"-",(G148-C148)/C148)</f>
        <v>-0.21978021978021978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-0.21978021978021978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0.11363636363636363</v>
      </c>
      <c r="D149" s="6" t="str">
        <f t="shared" si="21"/>
        <v>-</v>
      </c>
      <c r="E149" s="6" t="str">
        <f t="shared" si="21"/>
        <v>-</v>
      </c>
      <c r="F149" s="6">
        <f t="shared" si="21"/>
        <v>0.11363636363636363</v>
      </c>
      <c r="G149" s="6">
        <f t="shared" si="21"/>
        <v>4.2857142857142858E-2</v>
      </c>
      <c r="H149" s="6" t="str">
        <f t="shared" si="21"/>
        <v>-</v>
      </c>
      <c r="I149" s="6" t="str">
        <f t="shared" si="21"/>
        <v>-</v>
      </c>
      <c r="J149" s="6">
        <f t="shared" si="21"/>
        <v>4.2857142857142858E-2</v>
      </c>
      <c r="K149" s="6">
        <f>IF(OR(C149="-",G149="-"),"-",(G149-C149)/C149)</f>
        <v>-0.62285714285714289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-0.62285714285714289</v>
      </c>
    </row>
    <row r="150" spans="2:14" ht="29.25" thickBot="1" x14ac:dyDescent="0.25">
      <c r="B150" s="7" t="s">
        <v>77</v>
      </c>
      <c r="C150" s="6">
        <f t="shared" si="21"/>
        <v>1</v>
      </c>
      <c r="D150" s="6" t="str">
        <f t="shared" si="21"/>
        <v>-</v>
      </c>
      <c r="E150" s="6" t="str">
        <f t="shared" si="21"/>
        <v>-</v>
      </c>
      <c r="F150" s="6">
        <f t="shared" si="21"/>
        <v>1</v>
      </c>
      <c r="G150" s="6">
        <f t="shared" si="21"/>
        <v>1</v>
      </c>
      <c r="H150" s="6" t="str">
        <f t="shared" si="21"/>
        <v>-</v>
      </c>
      <c r="I150" s="6" t="str">
        <f t="shared" si="21"/>
        <v>-</v>
      </c>
      <c r="J150" s="6">
        <f t="shared" si="21"/>
        <v>1</v>
      </c>
      <c r="K150" s="6">
        <f>IF(OR(C150="-",G150="-"),"-",(G150-C150)/C150)</f>
        <v>0</v>
      </c>
      <c r="L150" s="6" t="str">
        <f t="shared" si="22"/>
        <v>-</v>
      </c>
      <c r="M150" s="6" t="str">
        <f t="shared" si="22"/>
        <v>-</v>
      </c>
      <c r="N150" s="6">
        <f t="shared" si="22"/>
        <v>0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[1]AP_Apelaciones!$B$7</f>
        <v>78</v>
      </c>
      <c r="D157" s="19">
        <f>[1]AP_Apelaciones!$E$7</f>
        <v>67</v>
      </c>
      <c r="E157" s="18">
        <f>IF(C157=0,"-",(D157-C157)/C157)</f>
        <v>-0.14102564102564102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[1]AP_Apelaciones!$C$7</f>
        <v>12</v>
      </c>
      <c r="D158" s="19">
        <f>[1]AP_Apelaciones!$F$7</f>
        <v>4</v>
      </c>
      <c r="E158" s="18">
        <f t="shared" ref="E158:E159" si="23">IF(C158=0,"-",(D158-C158)/C158)</f>
        <v>-0.66666666666666663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[1]AP_Apelaciones!$D$7</f>
        <v>1</v>
      </c>
      <c r="D159" s="19">
        <f>[1]AP_Apelaciones!$G$7</f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0.8571428571428571</v>
      </c>
      <c r="D160" s="18">
        <f>IF(D157=0,"-",D157/(D157+D158+D159))</f>
        <v>0.94366197183098588</v>
      </c>
      <c r="E160" s="18">
        <f>IF(OR(C160="-",D160="-"),"-",(D160-C160)/C160)</f>
        <v>0.10093896713615025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[1]AP_Enjuiciados_TSJ!$B$7</f>
        <v>6</v>
      </c>
      <c r="D166" s="5">
        <f>[1]AP_Enjuiciados_TSJ!$G$7</f>
        <v>1</v>
      </c>
      <c r="E166" s="6">
        <f>IF(C166=0,"-",(D166-C166)/C166)</f>
        <v>-0.83333333333333337</v>
      </c>
    </row>
    <row r="167" spans="2:14" ht="20.100000000000001" customHeight="1" thickBot="1" x14ac:dyDescent="0.25">
      <c r="B167" s="4" t="s">
        <v>41</v>
      </c>
      <c r="C167" s="5">
        <f>[1]AP_Enjuiciados_TSJ!$C$7</f>
        <v>3</v>
      </c>
      <c r="D167" s="5">
        <f>[1]AP_Enjuiciados_TSJ!$H$7</f>
        <v>1</v>
      </c>
      <c r="E167" s="6">
        <f t="shared" ref="E167:E168" si="24">IF(C167=0,"-",(D167-C167)/C167)</f>
        <v>-0.66666666666666663</v>
      </c>
    </row>
    <row r="168" spans="2:14" ht="20.100000000000001" customHeight="1" thickBot="1" x14ac:dyDescent="0.25">
      <c r="B168" s="4" t="s">
        <v>42</v>
      </c>
      <c r="C168" s="5">
        <f>[1]AP_Enjuiciados_TSJ!$D$7</f>
        <v>3</v>
      </c>
      <c r="D168" s="5">
        <f>[1]AP_Enjuiciados_TSJ!$I$7</f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IF(C167=0,"-",C167/(C167+[1]AP_Enjuiciados_TSJ!$E$7))</f>
        <v>1</v>
      </c>
      <c r="D170" s="6">
        <f>IF(D167=0,"-",D167/(D167+[1]AP_Enjuiciados_TSJ!$J$7))</f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IF(C168=0,"-",C168/(C168+[1]AP_Enjuiciados_TSJ!$F$7))</f>
        <v>1</v>
      </c>
      <c r="D171" s="6" t="str">
        <f>IF(D168=0,"-",D168/(D168+[1]AP_Enjuiciados_TSJ!$K$7))</f>
        <v>-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10" ht="15" thickBot="1" x14ac:dyDescent="0.25">
      <c r="B178" s="15" t="s">
        <v>81</v>
      </c>
      <c r="C178" s="5">
        <f>[1]AP_1ªIns_TSJ!$B$7</f>
        <v>6</v>
      </c>
      <c r="D178" s="5">
        <f>[1]AP_1ªIns_TSJ!$F$7</f>
        <v>1</v>
      </c>
      <c r="E178" s="6">
        <f>IF(C178=0,"-",(D178-C178)/C178)</f>
        <v>-0.83333333333333337</v>
      </c>
      <c r="H178" s="13"/>
    </row>
    <row r="179" spans="2:10" ht="15" thickBot="1" x14ac:dyDescent="0.25">
      <c r="B179" s="4" t="s">
        <v>43</v>
      </c>
      <c r="C179" s="5">
        <f>[1]AP_1ªIns_TSJ!$C$7</f>
        <v>4</v>
      </c>
      <c r="D179" s="5">
        <f>[1]AP_1ªIns_TSJ!$G$7</f>
        <v>1</v>
      </c>
      <c r="E179" s="6">
        <f t="shared" ref="E179:E185" si="26">IF(C179=0,"-",(D179-C179)/C179)</f>
        <v>-0.75</v>
      </c>
      <c r="H179" s="13"/>
    </row>
    <row r="180" spans="2:10" ht="15" thickBot="1" x14ac:dyDescent="0.25">
      <c r="B180" s="4" t="s">
        <v>47</v>
      </c>
      <c r="C180" s="5">
        <f>[1]AP_1ªIns_TSJ!$D$7</f>
        <v>1</v>
      </c>
      <c r="D180" s="5">
        <f>[1]AP_1ªIns_TSJ!$H$7</f>
        <v>0</v>
      </c>
      <c r="E180" s="6">
        <f t="shared" si="26"/>
        <v>-1</v>
      </c>
      <c r="H180" s="13"/>
    </row>
    <row r="181" spans="2:10" ht="15" thickBot="1" x14ac:dyDescent="0.25">
      <c r="B181" s="4" t="s">
        <v>78</v>
      </c>
      <c r="C181" s="5">
        <f>[1]AP_1ªIns_TSJ!$E$7</f>
        <v>1</v>
      </c>
      <c r="D181" s="5">
        <f>[1]AP_1ªIns_TSJ!$I$7</f>
        <v>0</v>
      </c>
      <c r="E181" s="6">
        <f t="shared" si="26"/>
        <v>-1</v>
      </c>
      <c r="H181" s="13"/>
    </row>
    <row r="182" spans="2:10" ht="15" thickBot="1" x14ac:dyDescent="0.25">
      <c r="B182" s="15" t="s">
        <v>79</v>
      </c>
      <c r="C182" s="5">
        <f>[1]AP_Recursos_TSJ!$B$7</f>
        <v>91</v>
      </c>
      <c r="D182" s="5">
        <f>[1]AP_Recursos_TSJ!$F$7</f>
        <v>71</v>
      </c>
      <c r="E182" s="6">
        <f t="shared" si="26"/>
        <v>-0.21978021978021978</v>
      </c>
      <c r="H182" s="13"/>
    </row>
    <row r="183" spans="2:10" ht="15" thickBot="1" x14ac:dyDescent="0.25">
      <c r="B183" s="4" t="s">
        <v>47</v>
      </c>
      <c r="C183" s="5">
        <f>[1]AP_Recursos_TSJ!$C$7</f>
        <v>91</v>
      </c>
      <c r="D183" s="5">
        <f>[1]AP_Recursos_TSJ!$G$7</f>
        <v>71</v>
      </c>
      <c r="E183" s="6">
        <f t="shared" si="26"/>
        <v>-0.21978021978021978</v>
      </c>
      <c r="H183" s="13"/>
    </row>
    <row r="184" spans="2:10" ht="15" thickBot="1" x14ac:dyDescent="0.25">
      <c r="B184" s="4" t="s">
        <v>70</v>
      </c>
      <c r="C184" s="5">
        <f>[1]AP_Recursos_TSJ!$D$7</f>
        <v>0</v>
      </c>
      <c r="D184" s="5">
        <f>[1]AP_Recursos_TSJ!$H$7</f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f>[1]AP_Recursos_TSJ!$E$7</f>
        <v>0</v>
      </c>
      <c r="D185" s="5">
        <f>[1]AP_Recursos_TSJ!$I$7</f>
        <v>0</v>
      </c>
      <c r="E185" s="6" t="str">
        <f t="shared" si="26"/>
        <v>-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[1]Menores_Sentencia_TSJ!$B$7</f>
        <v>13</v>
      </c>
      <c r="D197" s="5">
        <f>[1]Menores_Sentencia_TSJ!$F$7</f>
        <v>10</v>
      </c>
      <c r="E197" s="6">
        <f t="shared" ref="E197:E200" si="27">IF(C197=0,"-",(D197-C197)/C197)</f>
        <v>-0.23076923076923078</v>
      </c>
    </row>
    <row r="198" spans="2:5" ht="15" thickBot="1" x14ac:dyDescent="0.25">
      <c r="B198" s="4" t="s">
        <v>83</v>
      </c>
      <c r="C198" s="5">
        <f>[1]Menores_Sentencia_TSJ!$C$7</f>
        <v>0</v>
      </c>
      <c r="D198" s="5">
        <f>[1]Menores_Sentencia_TSJ!$G$7</f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[1]Menores_Sentencia_TSJ!$D$7</f>
        <v>13</v>
      </c>
      <c r="D199" s="5">
        <f>[1]Menores_Sentencia_TSJ!$H$7</f>
        <v>11</v>
      </c>
      <c r="E199" s="6">
        <f t="shared" si="27"/>
        <v>-0.15384615384615385</v>
      </c>
    </row>
    <row r="200" spans="2:5" ht="15" thickBot="1" x14ac:dyDescent="0.25">
      <c r="B200" s="4" t="s">
        <v>85</v>
      </c>
      <c r="C200" s="5">
        <f>[1]Menores_Sentencia_TSJ!$E$7</f>
        <v>10</v>
      </c>
      <c r="D200" s="5">
        <f>[1]Menores_Sentencia_TSJ!$I$7</f>
        <v>10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[1]Menores_Enjuiciados_TSJ!$B$7</f>
        <v>13</v>
      </c>
      <c r="D208" s="5">
        <f>[1]Menores_Enjuiciados_TSJ!$H$7</f>
        <v>11</v>
      </c>
      <c r="E208" s="6">
        <f t="shared" si="28"/>
        <v>-0.15384615384615385</v>
      </c>
    </row>
    <row r="209" spans="2:5" ht="20.100000000000001" customHeight="1" thickBot="1" x14ac:dyDescent="0.25">
      <c r="B209" s="17" t="s">
        <v>86</v>
      </c>
      <c r="C209" s="5">
        <f>[1]Menores_Enjuiciados_TSJ!$C$7</f>
        <v>9</v>
      </c>
      <c r="D209" s="5">
        <f>[1]Menores_Enjuiciados_TSJ!$I$7</f>
        <v>7</v>
      </c>
      <c r="E209" s="6">
        <f t="shared" si="28"/>
        <v>-0.22222222222222221</v>
      </c>
    </row>
    <row r="210" spans="2:5" ht="20.100000000000001" customHeight="1" thickBot="1" x14ac:dyDescent="0.25">
      <c r="B210" s="17" t="s">
        <v>87</v>
      </c>
      <c r="C210" s="5">
        <f>[1]Menores_Enjuiciados_TSJ!$D$7</f>
        <v>4</v>
      </c>
      <c r="D210" s="5">
        <f>[1]Menores_Enjuiciados_TSJ!$J$7</f>
        <v>4</v>
      </c>
      <c r="E210" s="6">
        <f t="shared" si="28"/>
        <v>0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[1]Menores_Enjuiciados_TSJ!$E$7</f>
        <v>0</v>
      </c>
      <c r="D212" s="5">
        <f>[1]Menores_Enjuiciados_TSJ!$K$7</f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[1]Menores_Enjuiciados_TSJ!$F$7</f>
        <v>0</v>
      </c>
      <c r="D213" s="5">
        <f>[1]Menores_Enjuiciados_TSJ!$L$7</f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[1]Menores_Enjuiciados_TSJ!$G$7</f>
        <v>0</v>
      </c>
      <c r="D214" s="5">
        <f>[1]Menores_Enjuiciados_TSJ!$M$7</f>
        <v>1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[1]Menores_Asuntos_TSJ!$B$7</f>
        <v>18</v>
      </c>
      <c r="D221" s="5">
        <f>[1]Menores_Asuntos_TSJ!$E$7</f>
        <v>8</v>
      </c>
      <c r="E221" s="6">
        <f t="shared" ref="E221:E223" si="30">IF(C221=0,"-",(D221-C221)/C221)</f>
        <v>-0.55555555555555558</v>
      </c>
    </row>
    <row r="222" spans="2:5" ht="15" thickBot="1" x14ac:dyDescent="0.25">
      <c r="B222" s="16" t="s">
        <v>92</v>
      </c>
      <c r="C222" s="5">
        <f>[1]Menores_Asuntos_TSJ!$C$7</f>
        <v>13</v>
      </c>
      <c r="D222" s="5">
        <f>[1]Menores_Asuntos_TSJ!$F$7</f>
        <v>12</v>
      </c>
      <c r="E222" s="6">
        <f t="shared" si="30"/>
        <v>-7.6923076923076927E-2</v>
      </c>
    </row>
    <row r="223" spans="2:5" ht="15" thickBot="1" x14ac:dyDescent="0.25">
      <c r="B223" s="16" t="s">
        <v>93</v>
      </c>
      <c r="C223" s="5">
        <f>[1]Menores_Asuntos_TSJ!$D$7</f>
        <v>7</v>
      </c>
      <c r="D223" s="5">
        <f>[1]Menores_Asuntos_TSJ!$G$7</f>
        <v>3</v>
      </c>
      <c r="E223" s="6">
        <f t="shared" si="30"/>
        <v>-0.5714285714285714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TSJ'!$B$8</f>
        <v>9786</v>
      </c>
      <c r="D14" s="5">
        <f>'[1]VG_Denuncias TSJ'!$V$8</f>
        <v>8926</v>
      </c>
      <c r="E14" s="6">
        <f>IF(C14&gt;0,(D14-C14)/C14)</f>
        <v>-8.7880645820559988E-2</v>
      </c>
    </row>
    <row r="15" spans="1:5" ht="20.100000000000001" customHeight="1" thickBot="1" x14ac:dyDescent="0.25">
      <c r="B15" s="4" t="s">
        <v>17</v>
      </c>
      <c r="C15" s="5">
        <f>'[1]VG_Denuncias TSJ'!$C$8</f>
        <v>9773</v>
      </c>
      <c r="D15" s="5">
        <f>'[1]VG_Denuncias TSJ'!$W$8</f>
        <v>8855</v>
      </c>
      <c r="E15" s="6">
        <f t="shared" ref="E15:E25" si="0">IF(C15&gt;0,(D15-C15)/C15)</f>
        <v>-9.3932262355469157E-2</v>
      </c>
    </row>
    <row r="16" spans="1:5" ht="20.100000000000001" customHeight="1" thickBot="1" x14ac:dyDescent="0.25">
      <c r="B16" s="4" t="s">
        <v>18</v>
      </c>
      <c r="C16" s="5">
        <f>'[1]VG_Denuncias TSJ'!$D$8</f>
        <v>7757</v>
      </c>
      <c r="D16" s="5">
        <f>'[1]VG_Denuncias TSJ'!$X$8</f>
        <v>7015</v>
      </c>
      <c r="E16" s="6">
        <f t="shared" si="0"/>
        <v>-9.5655536934381849E-2</v>
      </c>
    </row>
    <row r="17" spans="2:5" ht="20.100000000000001" customHeight="1" thickBot="1" x14ac:dyDescent="0.25">
      <c r="B17" s="4" t="s">
        <v>19</v>
      </c>
      <c r="C17" s="5">
        <f>'[1]VG_Denuncias TSJ'!$E$8</f>
        <v>2016</v>
      </c>
      <c r="D17" s="5">
        <f>'[1]VG_Denuncias TSJ'!$Y$8</f>
        <v>1840</v>
      </c>
      <c r="E17" s="6">
        <f t="shared" si="0"/>
        <v>-8.7301587301587297E-2</v>
      </c>
    </row>
    <row r="18" spans="2:5" ht="20.100000000000001" customHeight="1" thickBot="1" x14ac:dyDescent="0.25">
      <c r="B18" s="4" t="s">
        <v>100</v>
      </c>
      <c r="C18" s="5">
        <f>'[1]VG_Denuncias TSJ'!$M$8</f>
        <v>0</v>
      </c>
      <c r="D18" s="5">
        <f>'[1]VG_Denuncias TSJ'!$AG$8</f>
        <v>4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TSJ'!$N$8</f>
        <v>0</v>
      </c>
      <c r="D19" s="5">
        <f>'[1]VG_Denuncias TSJ'!$AH$8</f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0.20628261536887343</v>
      </c>
      <c r="D20" s="6">
        <f>D17/D15</f>
        <v>0.20779220779220781</v>
      </c>
      <c r="E20" s="6">
        <f t="shared" si="0"/>
        <v>7.3180787466502048E-3</v>
      </c>
    </row>
    <row r="21" spans="2:5" ht="30" customHeight="1" thickBot="1" x14ac:dyDescent="0.25">
      <c r="B21" s="4" t="s">
        <v>23</v>
      </c>
      <c r="C21" s="5">
        <f>'[1]VG_Denuncias TSJ'!$O$8</f>
        <v>1403</v>
      </c>
      <c r="D21" s="5">
        <f>'[1]VG_Denuncias TSJ'!$AI$8</f>
        <v>1145</v>
      </c>
      <c r="E21" s="6">
        <f t="shared" si="0"/>
        <v>-0.18389166072701355</v>
      </c>
    </row>
    <row r="22" spans="2:5" ht="20.100000000000001" customHeight="1" thickBot="1" x14ac:dyDescent="0.25">
      <c r="B22" s="4" t="s">
        <v>24</v>
      </c>
      <c r="C22" s="5">
        <f>'[1]VG_Denuncias TSJ'!$P$8</f>
        <v>951</v>
      </c>
      <c r="D22" s="5">
        <f>'[1]VG_Denuncias TSJ'!$AJ$8</f>
        <v>845</v>
      </c>
      <c r="E22" s="6">
        <f t="shared" si="0"/>
        <v>-0.11146161934805468</v>
      </c>
    </row>
    <row r="23" spans="2:5" ht="20.100000000000001" customHeight="1" thickBot="1" x14ac:dyDescent="0.25">
      <c r="B23" s="4" t="s">
        <v>25</v>
      </c>
      <c r="C23" s="5">
        <f>'[1]VG_Denuncias TSJ'!$Q$8</f>
        <v>452</v>
      </c>
      <c r="D23" s="5">
        <f>'[1]VG_Denuncias TSJ'!$AK$8</f>
        <v>300</v>
      </c>
      <c r="E23" s="6">
        <f t="shared" si="0"/>
        <v>-0.33628318584070799</v>
      </c>
    </row>
    <row r="24" spans="2:5" ht="20.100000000000001" customHeight="1" thickBot="1" x14ac:dyDescent="0.25">
      <c r="B24" s="4" t="s">
        <v>21</v>
      </c>
      <c r="C24" s="6">
        <f>C23/C21</f>
        <v>0.32216678545972915</v>
      </c>
      <c r="D24" s="6">
        <f t="shared" ref="D24" si="1">D23/D21</f>
        <v>0.26200873362445415</v>
      </c>
      <c r="E24" s="6">
        <f t="shared" si="0"/>
        <v>-0.18672952815241334</v>
      </c>
    </row>
    <row r="25" spans="2:5" ht="20.100000000000001" customHeight="1" thickBot="1" x14ac:dyDescent="0.25">
      <c r="B25" s="7" t="s">
        <v>26</v>
      </c>
      <c r="C25" s="6">
        <f>'[1]VG_Denuncias TSJ'!$U$8</f>
        <v>0.89873443330899438</v>
      </c>
      <c r="D25" s="6">
        <f>'[1]VG_Denuncias TSJ'!$AR$8</f>
        <v>0.80517054976190405</v>
      </c>
      <c r="E25" s="6">
        <f t="shared" si="0"/>
        <v>-0.1041062632958251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[1]VG_Ordenes_TSJ!$B$8</f>
        <v>2467</v>
      </c>
      <c r="D34" s="5">
        <f>[1]VG_Ordenes_TSJ!$G$8</f>
        <v>2225</v>
      </c>
      <c r="E34" s="6">
        <f>IF(C34&gt;0,(D34-C34)/C34,"-")</f>
        <v>-9.8094852047020675E-2</v>
      </c>
    </row>
    <row r="35" spans="2:5" ht="20.100000000000001" customHeight="1" thickBot="1" x14ac:dyDescent="0.25">
      <c r="B35" s="4" t="s">
        <v>29</v>
      </c>
      <c r="C35" s="5">
        <f>[1]VG_Ordenes_TSJ!$C$8</f>
        <v>47</v>
      </c>
      <c r="D35" s="5">
        <f>[1]VG_Ordenes_TSJ!$H$8</f>
        <v>46</v>
      </c>
      <c r="E35" s="6">
        <f t="shared" ref="E35:E37" si="2">IF(C35&gt;0,(D35-C35)/C35,"-")</f>
        <v>-2.1276595744680851E-2</v>
      </c>
    </row>
    <row r="36" spans="2:5" ht="20.100000000000001" customHeight="1" thickBot="1" x14ac:dyDescent="0.25">
      <c r="B36" s="4" t="s">
        <v>28</v>
      </c>
      <c r="C36" s="5">
        <f>[1]VG_Ordenes_TSJ!$D$8</f>
        <v>1540</v>
      </c>
      <c r="D36" s="5">
        <f>[1]VG_Ordenes_TSJ!$I$8</f>
        <v>1608</v>
      </c>
      <c r="E36" s="6">
        <f t="shared" si="2"/>
        <v>4.4155844155844157E-2</v>
      </c>
    </row>
    <row r="37" spans="2:5" ht="20.100000000000001" customHeight="1" thickBot="1" x14ac:dyDescent="0.25">
      <c r="B37" s="4" t="s">
        <v>30</v>
      </c>
      <c r="C37" s="5">
        <f>[1]VG_Ordenes_TSJ!$E$8</f>
        <v>881</v>
      </c>
      <c r="D37" s="5">
        <f>[1]VG_Ordenes_TSJ!$J$8</f>
        <v>571</v>
      </c>
      <c r="E37" s="6">
        <f t="shared" si="2"/>
        <v>-0.35187287173666287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[1]VG_Terminacion_TSJ!$C$8</f>
        <v>2392</v>
      </c>
      <c r="D44" s="5">
        <f>[1]VG_Terminacion_TSJ!$L$8</f>
        <v>2257</v>
      </c>
      <c r="E44" s="6">
        <f>IF(C44&gt;0,(D44-C44)/C44,"-")</f>
        <v>-5.6438127090301E-2</v>
      </c>
    </row>
    <row r="45" spans="2:5" ht="20.100000000000001" customHeight="1" thickBot="1" x14ac:dyDescent="0.25">
      <c r="B45" s="4" t="s">
        <v>34</v>
      </c>
      <c r="C45" s="5">
        <f>[1]VG_Terminacion_TSJ!$B$8</f>
        <v>254</v>
      </c>
      <c r="D45" s="5">
        <f>[1]VG_Terminacion_TSJ!$K$8</f>
        <v>190</v>
      </c>
      <c r="E45" s="6">
        <f t="shared" ref="E45:E51" si="3">IF(C45&gt;0,(D45-C45)/C45,"-")</f>
        <v>-0.25196850393700787</v>
      </c>
    </row>
    <row r="46" spans="2:5" ht="20.100000000000001" customHeight="1" thickBot="1" x14ac:dyDescent="0.25">
      <c r="B46" s="4" t="s">
        <v>31</v>
      </c>
      <c r="C46" s="5">
        <f>[1]VG_Terminacion_TSJ!$D$8</f>
        <v>459</v>
      </c>
      <c r="D46" s="5">
        <f>[1]VG_Terminacion_TSJ!$M$8</f>
        <v>527</v>
      </c>
      <c r="E46" s="6">
        <f t="shared" si="3"/>
        <v>0.14814814814814814</v>
      </c>
    </row>
    <row r="47" spans="2:5" ht="20.100000000000001" customHeight="1" thickBot="1" x14ac:dyDescent="0.25">
      <c r="B47" s="4" t="s">
        <v>32</v>
      </c>
      <c r="C47" s="5">
        <f>[1]VG_Terminacion_TSJ!$E$8</f>
        <v>2990</v>
      </c>
      <c r="D47" s="5">
        <f>[1]VG_Terminacion_TSJ!$N$8</f>
        <v>2859</v>
      </c>
      <c r="E47" s="6">
        <f t="shared" si="3"/>
        <v>-4.3812709030100337E-2</v>
      </c>
    </row>
    <row r="48" spans="2:5" ht="20.100000000000001" customHeight="1" thickBot="1" x14ac:dyDescent="0.25">
      <c r="B48" s="4" t="s">
        <v>35</v>
      </c>
      <c r="C48" s="5">
        <f>[1]VG_Terminacion_TSJ!$F$8</f>
        <v>741</v>
      </c>
      <c r="D48" s="5">
        <f>[1]VG_Terminacion_TSJ!$O$8</f>
        <v>653</v>
      </c>
      <c r="E48" s="6">
        <f t="shared" si="3"/>
        <v>-0.11875843454790823</v>
      </c>
    </row>
    <row r="49" spans="2:5" ht="20.100000000000001" customHeight="1" thickBot="1" x14ac:dyDescent="0.25">
      <c r="B49" s="4" t="s">
        <v>67</v>
      </c>
      <c r="C49" s="5">
        <f>[1]VG_Terminacion_TSJ!$G$8</f>
        <v>1233</v>
      </c>
      <c r="D49" s="5">
        <f>[1]VG_Terminacion_TSJ!$P$8</f>
        <v>1197</v>
      </c>
      <c r="E49" s="6">
        <f t="shared" si="3"/>
        <v>-2.9197080291970802E-2</v>
      </c>
    </row>
    <row r="50" spans="2:5" ht="20.100000000000001" customHeight="1" collapsed="1" thickBot="1" x14ac:dyDescent="0.25">
      <c r="B50" s="4" t="s">
        <v>36</v>
      </c>
      <c r="C50" s="6">
        <f>C44/(C44+C45)</f>
        <v>0.90400604686318975</v>
      </c>
      <c r="D50" s="6">
        <f>D44/(D44+D45)</f>
        <v>0.92235390273804663</v>
      </c>
      <c r="E50" s="6">
        <f t="shared" si="3"/>
        <v>2.0296164985314086E-2</v>
      </c>
    </row>
    <row r="51" spans="2:5" ht="20.100000000000001" customHeight="1" thickBot="1" x14ac:dyDescent="0.25">
      <c r="B51" s="4" t="s">
        <v>37</v>
      </c>
      <c r="C51" s="6">
        <f>C47/(C46+C47)</f>
        <v>0.86691794723108151</v>
      </c>
      <c r="D51" s="6">
        <f t="shared" ref="D51" si="4">D47/(D46+D47)</f>
        <v>0.84435912581216777</v>
      </c>
      <c r="E51" s="6">
        <f t="shared" si="3"/>
        <v>-2.6021864573188461E-2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[1]VG_Enjuiciados_TSJ!$B$8</f>
        <v>2654</v>
      </c>
      <c r="D58" s="5">
        <f>[1]VG_Enjuiciados_TSJ!$G$8</f>
        <v>2456</v>
      </c>
      <c r="E58" s="6">
        <f>IF(C58&gt;0,(D58-C58)/C58,"-")</f>
        <v>-7.4604370761115299E-2</v>
      </c>
    </row>
    <row r="59" spans="2:5" ht="20.100000000000001" customHeight="1" thickBot="1" x14ac:dyDescent="0.25">
      <c r="B59" s="4" t="s">
        <v>41</v>
      </c>
      <c r="C59" s="5">
        <f>[1]VG_Enjuiciados_TSJ!$C$8</f>
        <v>1937</v>
      </c>
      <c r="D59" s="5">
        <f>[1]VG_Enjuiciados_TSJ!$H$8</f>
        <v>1849</v>
      </c>
      <c r="E59" s="6">
        <f t="shared" ref="E59:E63" si="5">IF(C59&gt;0,(D59-C59)/C59,"-")</f>
        <v>-4.543107898812597E-2</v>
      </c>
    </row>
    <row r="60" spans="2:5" ht="20.100000000000001" customHeight="1" thickBot="1" x14ac:dyDescent="0.25">
      <c r="B60" s="4" t="s">
        <v>42</v>
      </c>
      <c r="C60" s="5">
        <f>[1]VG_Enjuiciados_TSJ!$D$8</f>
        <v>460</v>
      </c>
      <c r="D60" s="5">
        <f>[1]VG_Enjuiciados_TSJ!$I$8</f>
        <v>408</v>
      </c>
      <c r="E60" s="6">
        <f t="shared" si="5"/>
        <v>-0.11304347826086956</v>
      </c>
    </row>
    <row r="61" spans="2:5" ht="20.100000000000001" customHeight="1" collapsed="1" thickBot="1" x14ac:dyDescent="0.25">
      <c r="B61" s="4" t="s">
        <v>98</v>
      </c>
      <c r="C61" s="6">
        <f>(C59+C60)/C58</f>
        <v>0.90316503391107761</v>
      </c>
      <c r="D61" s="6">
        <f>(D59+D60)/D58</f>
        <v>0.9189739413680782</v>
      </c>
      <c r="E61" s="6">
        <f t="shared" si="5"/>
        <v>1.750389670040866E-2</v>
      </c>
    </row>
    <row r="62" spans="2:5" ht="20.100000000000001" customHeight="1" thickBot="1" x14ac:dyDescent="0.25">
      <c r="B62" s="4" t="s">
        <v>39</v>
      </c>
      <c r="C62" s="6">
        <f>C59/(C59+[1]VG_Enjuiciados_TSJ!$E$8)</f>
        <v>0.89221556886227549</v>
      </c>
      <c r="D62" s="6">
        <f>D59/(D59+[1]VG_Enjuiciados_TSJ!$J$8)</f>
        <v>0.91308641975308646</v>
      </c>
      <c r="E62" s="6">
        <f t="shared" si="5"/>
        <v>2.339216173668076E-2</v>
      </c>
    </row>
    <row r="63" spans="2:5" ht="20.100000000000001" customHeight="1" thickBot="1" x14ac:dyDescent="0.25">
      <c r="B63" s="4" t="s">
        <v>40</v>
      </c>
      <c r="C63" s="6">
        <f>C60/(C60+[1]VG_Enjuiciados_TSJ!$F$8)</f>
        <v>0.95238095238095233</v>
      </c>
      <c r="D63" s="6">
        <f>D60/(D60+[1]VG_Enjuiciados_TSJ!$K$8)</f>
        <v>0.94663573085846864</v>
      </c>
      <c r="E63" s="6">
        <f t="shared" si="5"/>
        <v>-6.0324825986078747E-3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[1]VG_Movimiento_TSJ!$B$9</f>
        <v>8216</v>
      </c>
      <c r="D70" s="5">
        <f>[1]VG_Movimiento_TSJ!$Z$9</f>
        <v>8351</v>
      </c>
      <c r="E70" s="6">
        <f>IF(C70&gt;0,(D70-C70)/C70,"-")</f>
        <v>1.6431353456669913E-2</v>
      </c>
    </row>
    <row r="71" spans="2:10" ht="20.100000000000001" customHeight="1" thickBot="1" x14ac:dyDescent="0.25">
      <c r="B71" s="4" t="s">
        <v>45</v>
      </c>
      <c r="C71" s="5">
        <f>[1]VG_Movimiento_TSJ!$E$9</f>
        <v>4096</v>
      </c>
      <c r="D71" s="5">
        <f>[1]VG_Movimiento_TSJ!$AC$9</f>
        <v>3813</v>
      </c>
      <c r="E71" s="6">
        <f t="shared" ref="E71:E77" si="6">IF(C71&gt;0,(D71-C71)/C71,"-")</f>
        <v>-6.9091796875E-2</v>
      </c>
    </row>
    <row r="72" spans="2:10" ht="20.100000000000001" customHeight="1" thickBot="1" x14ac:dyDescent="0.25">
      <c r="B72" s="4" t="s">
        <v>43</v>
      </c>
      <c r="C72" s="5">
        <f>[1]VG_Movimiento_TSJ!$H$9</f>
        <v>8</v>
      </c>
      <c r="D72" s="5">
        <f>[1]VG_Movimiento_TSJ!$AF$9</f>
        <v>7</v>
      </c>
      <c r="E72" s="6">
        <f t="shared" si="6"/>
        <v>-0.125</v>
      </c>
    </row>
    <row r="73" spans="2:10" ht="20.100000000000001" customHeight="1" thickBot="1" x14ac:dyDescent="0.25">
      <c r="B73" s="4" t="s">
        <v>46</v>
      </c>
      <c r="C73" s="5">
        <f>[1]VG_Movimiento_TSJ!$K$9</f>
        <v>2616</v>
      </c>
      <c r="D73" s="5">
        <f>[1]VG_Movimiento_TSJ!$AI$9</f>
        <v>3031</v>
      </c>
      <c r="E73" s="6">
        <f t="shared" si="6"/>
        <v>0.15863914373088686</v>
      </c>
    </row>
    <row r="74" spans="2:10" ht="20.100000000000001" customHeight="1" thickBot="1" x14ac:dyDescent="0.25">
      <c r="B74" s="4" t="s">
        <v>47</v>
      </c>
      <c r="C74" s="5">
        <f>[1]VG_Movimiento_TSJ!$N$9</f>
        <v>794</v>
      </c>
      <c r="D74" s="5">
        <f>[1]VG_Movimiento_TSJ!$AL$9</f>
        <v>721</v>
      </c>
      <c r="E74" s="6">
        <f t="shared" si="6"/>
        <v>-9.1939546599496227E-2</v>
      </c>
    </row>
    <row r="75" spans="2:10" ht="20.100000000000001" customHeight="1" thickBot="1" x14ac:dyDescent="0.25">
      <c r="B75" s="4" t="s">
        <v>48</v>
      </c>
      <c r="C75" s="5">
        <f>[1]VG_Movimiento_TSJ!$Q$9</f>
        <v>694</v>
      </c>
      <c r="D75" s="5">
        <f>[1]VG_Movimiento_TSJ!$AO$9</f>
        <v>776</v>
      </c>
      <c r="E75" s="6">
        <f t="shared" si="6"/>
        <v>0.11815561959654179</v>
      </c>
    </row>
    <row r="76" spans="2:10" ht="20.100000000000001" customHeight="1" thickBot="1" x14ac:dyDescent="0.25">
      <c r="B76" s="4" t="s">
        <v>49</v>
      </c>
      <c r="C76" s="5">
        <f>[1]VG_Movimiento_TSJ!$T$9</f>
        <v>0</v>
      </c>
      <c r="D76" s="5">
        <f>[1]VG_Movimiento_TSJ!$AR$9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[1]VG_Movimiento_TSJ!$W$9</f>
        <v>8</v>
      </c>
      <c r="D77" s="5">
        <f>[1]VG_Movimiento_TSJ!$AU$9</f>
        <v>3</v>
      </c>
      <c r="E77" s="6">
        <f t="shared" si="6"/>
        <v>-0.625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[1]Penal_Terminacion_TSJ!$B$8</f>
        <v>302</v>
      </c>
      <c r="D90" s="5">
        <f>[1]Penal_Terminacion_TSJ!$E$8</f>
        <v>227</v>
      </c>
      <c r="E90" s="6">
        <f>IF(C90&gt;0,(D90-C90)/C90,"-")</f>
        <v>-0.24834437086092714</v>
      </c>
    </row>
    <row r="91" spans="2:5" ht="29.25" thickBot="1" x14ac:dyDescent="0.25">
      <c r="B91" s="4" t="s">
        <v>52</v>
      </c>
      <c r="C91" s="5">
        <f>[1]Penal_Terminacion_TSJ!$C$8</f>
        <v>207</v>
      </c>
      <c r="D91" s="5">
        <f>[1]Penal_Terminacion_TSJ!$F$8</f>
        <v>178</v>
      </c>
      <c r="E91" s="6">
        <f t="shared" ref="E91:E93" si="7">IF(C91&gt;0,(D91-C91)/C91,"-")</f>
        <v>-0.14009661835748793</v>
      </c>
    </row>
    <row r="92" spans="2:5" ht="29.25" customHeight="1" thickBot="1" x14ac:dyDescent="0.25">
      <c r="B92" s="4" t="s">
        <v>53</v>
      </c>
      <c r="C92" s="5">
        <f>[1]Penal_Terminacion_TSJ!$D$8</f>
        <v>378</v>
      </c>
      <c r="D92" s="5">
        <f>[1]Penal_Terminacion_TSJ!$G$8</f>
        <v>248</v>
      </c>
      <c r="E92" s="6">
        <f t="shared" si="7"/>
        <v>-0.3439153439153439</v>
      </c>
    </row>
    <row r="93" spans="2:5" ht="29.25" customHeight="1" thickBot="1" x14ac:dyDescent="0.25">
      <c r="B93" s="4" t="s">
        <v>54</v>
      </c>
      <c r="C93" s="6">
        <f>(C90+C91)/(C90+C91+C92)</f>
        <v>0.57384441939120634</v>
      </c>
      <c r="D93" s="6">
        <f>(D90+D91)/(D90+D91+D92)</f>
        <v>0.62021439509954057</v>
      </c>
      <c r="E93" s="6">
        <f t="shared" si="7"/>
        <v>8.0805831931812303E-2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[1]Penal_Enjuiciados_TSJ!$B$8</f>
        <v>890</v>
      </c>
      <c r="D100" s="5">
        <f>[1]Penal_Enjuiciados_TSJ!$G$8</f>
        <v>655</v>
      </c>
      <c r="E100" s="6">
        <f>IF(C100&gt;0,(D100-C100)/C100,"-")</f>
        <v>-0.2640449438202247</v>
      </c>
    </row>
    <row r="101" spans="2:5" ht="20.100000000000001" customHeight="1" thickBot="1" x14ac:dyDescent="0.25">
      <c r="B101" s="4" t="s">
        <v>41</v>
      </c>
      <c r="C101" s="5">
        <f>[1]Penal_Enjuiciados_TSJ!$C$8</f>
        <v>422</v>
      </c>
      <c r="D101" s="5">
        <f>[1]Penal_Enjuiciados_TSJ!$H$8</f>
        <v>326</v>
      </c>
      <c r="E101" s="6">
        <f t="shared" ref="E101:E105" si="8">IF(C101&gt;0,(D101-C101)/C101,"-")</f>
        <v>-0.22748815165876776</v>
      </c>
    </row>
    <row r="102" spans="2:5" ht="20.100000000000001" customHeight="1" thickBot="1" x14ac:dyDescent="0.25">
      <c r="B102" s="4" t="s">
        <v>42</v>
      </c>
      <c r="C102" s="5">
        <f>[1]Penal_Enjuiciados_TSJ!$D$8</f>
        <v>88</v>
      </c>
      <c r="D102" s="5">
        <f>[1]Penal_Enjuiciados_TSJ!$I$8</f>
        <v>79</v>
      </c>
      <c r="E102" s="6">
        <f t="shared" si="8"/>
        <v>-0.10227272727272728</v>
      </c>
    </row>
    <row r="103" spans="2:5" ht="20.100000000000001" customHeight="1" thickBot="1" x14ac:dyDescent="0.25">
      <c r="B103" s="4" t="s">
        <v>98</v>
      </c>
      <c r="C103" s="6">
        <f>(C101+C102)/C100</f>
        <v>0.5730337078651685</v>
      </c>
      <c r="D103" s="6">
        <f>(D101+D102)/D100</f>
        <v>0.61832061068702293</v>
      </c>
      <c r="E103" s="6">
        <f t="shared" si="8"/>
        <v>7.9030085316569507E-2</v>
      </c>
    </row>
    <row r="104" spans="2:5" ht="20.100000000000001" customHeight="1" thickBot="1" x14ac:dyDescent="0.25">
      <c r="B104" s="4" t="s">
        <v>39</v>
      </c>
      <c r="C104" s="6">
        <f>C101/([1]Penal_Enjuiciados_TSJ!$C$8+[1]Penal_Enjuiciados_TSJ!$E$8)</f>
        <v>0.58367911479944679</v>
      </c>
      <c r="D104" s="6">
        <f>D101/([1]Penal_Enjuiciados_TSJ!$H$8+[1]Penal_Enjuiciados_TSJ!$J$8)</f>
        <v>0.61509433962264148</v>
      </c>
      <c r="E104" s="6">
        <f t="shared" si="8"/>
        <v>5.3822766699454419E-2</v>
      </c>
    </row>
    <row r="105" spans="2:5" ht="20.100000000000001" customHeight="1" thickBot="1" x14ac:dyDescent="0.25">
      <c r="B105" s="4" t="s">
        <v>40</v>
      </c>
      <c r="C105" s="6">
        <f>C102/([1]Penal_Enjuiciados_TSJ!$D$8+[1]Penal_Enjuiciados_TSJ!$F$8)</f>
        <v>0.52694610778443118</v>
      </c>
      <c r="D105" s="6">
        <f>D102/([1]Penal_Enjuiciados_TSJ!$I$8+[1]Penal_Enjuiciados_TSJ!$K$8)</f>
        <v>0.63200000000000001</v>
      </c>
      <c r="E105" s="6">
        <f t="shared" si="8"/>
        <v>0.19936363636363627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[1]Penal_Movimientos_TSJ!$B$8</f>
        <v>921</v>
      </c>
      <c r="D112" s="5">
        <f>[1]Penal_Movimientos_TSJ!$E$8</f>
        <v>836</v>
      </c>
      <c r="E112" s="6">
        <f>IF(C112&gt;0,(D112-C112)/C112,"-")</f>
        <v>-9.2290988056460369E-2</v>
      </c>
    </row>
    <row r="113" spans="2:14" ht="15" thickBot="1" x14ac:dyDescent="0.25">
      <c r="B113" s="4" t="s">
        <v>56</v>
      </c>
      <c r="C113" s="5">
        <f>[1]Penal_Movimientos_TSJ!$C$8</f>
        <v>454</v>
      </c>
      <c r="D113" s="5">
        <f>[1]Penal_Movimientos_TSJ!$F$8</f>
        <v>423</v>
      </c>
      <c r="E113" s="6">
        <f t="shared" ref="E113:E114" si="9">IF(C113&gt;0,(D113-C113)/C113,"-")</f>
        <v>-6.8281938325991193E-2</v>
      </c>
    </row>
    <row r="114" spans="2:14" ht="15" thickBot="1" x14ac:dyDescent="0.25">
      <c r="B114" s="4" t="s">
        <v>57</v>
      </c>
      <c r="C114" s="5">
        <f>[1]Penal_Movimientos_TSJ!$D$8</f>
        <v>467</v>
      </c>
      <c r="D114" s="5">
        <f>[1]Penal_Movimientos_TSJ!$G$8</f>
        <v>413</v>
      </c>
      <c r="E114" s="6">
        <f t="shared" si="9"/>
        <v>-0.11563169164882227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Instancia_TSJ'!$B$8</f>
        <v>9</v>
      </c>
      <c r="D128" s="10">
        <f>'[1]AP_Terminacion_1ª Instancia_TSJ'!$H$8</f>
        <v>1</v>
      </c>
      <c r="E128" s="10">
        <f>'[1]AP_Terminacion_1ª Instancia_TSJ'!$N$8</f>
        <v>2</v>
      </c>
      <c r="F128" s="10">
        <f>'[1]AP_Terminacion_1ª Instancia_TSJ'!$T$8</f>
        <v>12</v>
      </c>
      <c r="G128" s="10">
        <f>'[1]AP_Terminacion_1ª Instancia_TSJ'!$Z$8</f>
        <v>5</v>
      </c>
      <c r="H128" s="10">
        <f>'[1]AP_Terminacion_1ª Instancia_TSJ'!$AF$8</f>
        <v>2</v>
      </c>
      <c r="I128" s="10">
        <f>'[1]AP_Terminacion_1ª Instancia_TSJ'!$AL$8</f>
        <v>3</v>
      </c>
      <c r="J128" s="10">
        <f>'[1]AP_Terminacion_1ª Instancia_TSJ'!$AR$8</f>
        <v>10</v>
      </c>
      <c r="K128" s="6">
        <f>IF(C128=0,"-",(G128-C128)/C128)</f>
        <v>-0.44444444444444442</v>
      </c>
      <c r="L128" s="6">
        <f t="shared" ref="L128:N133" si="10">IF(D128=0,"-",(H128-D128)/D128)</f>
        <v>1</v>
      </c>
      <c r="M128" s="6">
        <f t="shared" si="10"/>
        <v>0.5</v>
      </c>
      <c r="N128" s="6">
        <f t="shared" si="10"/>
        <v>-0.16666666666666666</v>
      </c>
    </row>
    <row r="129" spans="2:14" ht="15" thickBot="1" x14ac:dyDescent="0.25">
      <c r="B129" s="4" t="s">
        <v>64</v>
      </c>
      <c r="C129" s="10">
        <f>'[1]AP_Terminacion_1ª Instancia_TSJ'!$C$8</f>
        <v>3</v>
      </c>
      <c r="D129" s="10">
        <f>'[1]AP_Terminacion_1ª Instancia_TSJ'!$I$8</f>
        <v>0</v>
      </c>
      <c r="E129" s="10">
        <f>'[1]AP_Terminacion_1ª Instancia_TSJ'!$O$8</f>
        <v>0</v>
      </c>
      <c r="F129" s="10">
        <f>'[1]AP_Terminacion_1ª Instancia_TSJ'!$U$8</f>
        <v>3</v>
      </c>
      <c r="G129" s="10">
        <f>'[1]AP_Terminacion_1ª Instancia_TSJ'!$AA$8</f>
        <v>0</v>
      </c>
      <c r="H129" s="10">
        <f>'[1]AP_Terminacion_1ª Instancia_TSJ'!$AG$8</f>
        <v>1</v>
      </c>
      <c r="I129" s="10">
        <f>'[1]AP_Terminacion_1ª Instancia_TSJ'!$AM$8</f>
        <v>0</v>
      </c>
      <c r="J129" s="10">
        <f>'[1]AP_Terminacion_1ª Instancia_TSJ'!$AS$8</f>
        <v>1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-0.66666666666666663</v>
      </c>
    </row>
    <row r="130" spans="2:14" ht="15" thickBot="1" x14ac:dyDescent="0.25">
      <c r="B130" s="4" t="s">
        <v>65</v>
      </c>
      <c r="C130" s="10">
        <f>'[1]AP_Terminacion_1ª Instancia_TSJ'!$D$8</f>
        <v>0</v>
      </c>
      <c r="D130" s="10">
        <f>'[1]AP_Terminacion_1ª Instancia_TSJ'!$J$8</f>
        <v>0</v>
      </c>
      <c r="E130" s="10">
        <f>'[1]AP_Terminacion_1ª Instancia_TSJ'!$P$8</f>
        <v>0</v>
      </c>
      <c r="F130" s="10">
        <f>'[1]AP_Terminacion_1ª Instancia_TSJ'!$V$8</f>
        <v>0</v>
      </c>
      <c r="G130" s="10">
        <f>'[1]AP_Terminacion_1ª Instancia_TSJ'!$AB$8</f>
        <v>0</v>
      </c>
      <c r="H130" s="10">
        <f>'[1]AP_Terminacion_1ª Instancia_TSJ'!$AH$8</f>
        <v>0</v>
      </c>
      <c r="I130" s="10">
        <f>'[1]AP_Terminacion_1ª Instancia_TSJ'!$AN$8</f>
        <v>0</v>
      </c>
      <c r="J130" s="10">
        <f>'[1]AP_Terminacion_1ª Instancia_TSJ'!$AT$8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Instancia_TSJ'!$E$8</f>
        <v>0</v>
      </c>
      <c r="D131" s="10">
        <f>'[1]AP_Terminacion_1ª Instancia_TSJ'!$K$8</f>
        <v>0</v>
      </c>
      <c r="E131" s="10">
        <f>'[1]AP_Terminacion_1ª Instancia_TSJ'!$Q$8</f>
        <v>0</v>
      </c>
      <c r="F131" s="10">
        <f>'[1]AP_Terminacion_1ª Instancia_TSJ'!$W$8</f>
        <v>0</v>
      </c>
      <c r="G131" s="10">
        <f>'[1]AP_Terminacion_1ª Instancia_TSJ'!$AC$8</f>
        <v>0</v>
      </c>
      <c r="H131" s="10">
        <f>'[1]AP_Terminacion_1ª Instancia_TSJ'!$AI$8</f>
        <v>0</v>
      </c>
      <c r="I131" s="10">
        <f>'[1]AP_Terminacion_1ª Instancia_TSJ'!$AO$8</f>
        <v>0</v>
      </c>
      <c r="J131" s="10">
        <f>'[1]AP_Terminacion_1ª Instancia_TSJ'!$AU$8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Instancia_TSJ'!$F$8</f>
        <v>1</v>
      </c>
      <c r="D132" s="10">
        <f>'[1]AP_Terminacion_1ª Instancia_TSJ'!$L$8</f>
        <v>0</v>
      </c>
      <c r="E132" s="10">
        <f>'[1]AP_Terminacion_1ª Instancia_TSJ'!$R$8</f>
        <v>0</v>
      </c>
      <c r="F132" s="10">
        <f>'[1]AP_Terminacion_1ª Instancia_TSJ'!$X$8</f>
        <v>1</v>
      </c>
      <c r="G132" s="10">
        <f>'[1]AP_Terminacion_1ª Instancia_TSJ'!$AD$8</f>
        <v>0</v>
      </c>
      <c r="H132" s="10">
        <f>'[1]AP_Terminacion_1ª Instancia_TSJ'!$AJ$8</f>
        <v>0</v>
      </c>
      <c r="I132" s="10">
        <f>'[1]AP_Terminacion_1ª Instancia_TSJ'!$AP$8</f>
        <v>0</v>
      </c>
      <c r="J132" s="10">
        <f>'[1]AP_Terminacion_1ª Instancia_TSJ'!$AV$8</f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f>'[1]AP_Terminacion_1ª Instancia_TSJ'!$G$8</f>
        <v>13</v>
      </c>
      <c r="D133" s="10">
        <f>'[1]AP_Terminacion_1ª Instancia_TSJ'!$M$8</f>
        <v>1</v>
      </c>
      <c r="E133" s="10">
        <f>'[1]AP_Terminacion_1ª Instancia_TSJ'!$S$8</f>
        <v>2</v>
      </c>
      <c r="F133" s="10">
        <f>'[1]AP_Terminacion_1ª Instancia_TSJ'!$Y$8</f>
        <v>16</v>
      </c>
      <c r="G133" s="10">
        <f>'[1]AP_Terminacion_1ª Instancia_TSJ'!$AE$8</f>
        <v>5</v>
      </c>
      <c r="H133" s="10">
        <f>'[1]AP_Terminacion_1ª Instancia_TSJ'!$AK$8</f>
        <v>3</v>
      </c>
      <c r="I133" s="10">
        <f>'[1]AP_Terminacion_1ª Instancia_TSJ'!$AQ$8</f>
        <v>3</v>
      </c>
      <c r="J133" s="10">
        <f>'[1]AP_Terminacion_1ª Instancia_TSJ'!$AW$8</f>
        <v>11</v>
      </c>
      <c r="K133" s="6">
        <f t="shared" si="11"/>
        <v>-0.61538461538461542</v>
      </c>
      <c r="L133" s="6">
        <f t="shared" si="10"/>
        <v>2</v>
      </c>
      <c r="M133" s="6">
        <f t="shared" si="10"/>
        <v>0.5</v>
      </c>
      <c r="N133" s="6">
        <f t="shared" si="10"/>
        <v>-0.3125</v>
      </c>
    </row>
    <row r="134" spans="2:14" ht="15" thickBot="1" x14ac:dyDescent="0.25">
      <c r="B134" s="4" t="s">
        <v>36</v>
      </c>
      <c r="C134" s="6">
        <f>IF(C128=0,"-",C128/(C128+C129))</f>
        <v>0.75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0.8</v>
      </c>
      <c r="G134" s="6">
        <f t="shared" si="12"/>
        <v>1</v>
      </c>
      <c r="H134" s="6">
        <f t="shared" si="12"/>
        <v>0.66666666666666663</v>
      </c>
      <c r="I134" s="6">
        <f t="shared" si="12"/>
        <v>1</v>
      </c>
      <c r="J134" s="6">
        <f t="shared" si="12"/>
        <v>0.90909090909090906</v>
      </c>
      <c r="K134" s="6">
        <f>IF(OR(C134="-",G134="-"),"-",(G134-C134)/C134)</f>
        <v>0.33333333333333331</v>
      </c>
      <c r="L134" s="6">
        <f t="shared" ref="L134:N135" si="13">IF(OR(D134="-",H134="-"),"-",(H134-D134)/D134)</f>
        <v>-0.33333333333333337</v>
      </c>
      <c r="M134" s="6">
        <f t="shared" si="13"/>
        <v>0</v>
      </c>
      <c r="N134" s="6">
        <f t="shared" si="13"/>
        <v>0.13636363636363627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'[1]AP-Terminacion-Recursos_TSJ'!$B$8</f>
        <v>23</v>
      </c>
      <c r="D143" s="10">
        <f>'[1]AP-Terminacion-Recursos_TSJ'!$C$8</f>
        <v>0</v>
      </c>
      <c r="E143" s="10">
        <f>'[1]AP-Terminacion-Recursos_TSJ'!$D$8</f>
        <v>7</v>
      </c>
      <c r="F143" s="10">
        <f>'[1]AP-Terminacion-Recursos_TSJ'!$E$8</f>
        <v>30</v>
      </c>
      <c r="G143" s="10">
        <f>'[1]AP-Terminacion-Recursos_TSJ'!$Z$8</f>
        <v>27</v>
      </c>
      <c r="H143" s="10">
        <f>'[1]AP-Terminacion-Recursos_TSJ'!$AA$8</f>
        <v>0</v>
      </c>
      <c r="I143" s="10">
        <f>'[1]AP-Terminacion-Recursos_TSJ'!$AB$8</f>
        <v>10</v>
      </c>
      <c r="J143" s="10">
        <f>'[1]AP-Terminacion-Recursos_TSJ'!$AC$8</f>
        <v>37</v>
      </c>
      <c r="K143" s="6">
        <f>IF(C143=0,"-",(G143-C143)/C143)</f>
        <v>0.17391304347826086</v>
      </c>
      <c r="L143" s="6" t="str">
        <f t="shared" ref="L143:N147" si="15">IF(D143=0,"-",(H143-D143)/D143)</f>
        <v>-</v>
      </c>
      <c r="M143" s="6">
        <f t="shared" si="15"/>
        <v>0.42857142857142855</v>
      </c>
      <c r="N143" s="6">
        <f t="shared" si="15"/>
        <v>0.23333333333333334</v>
      </c>
    </row>
    <row r="144" spans="2:14" ht="15" thickBot="1" x14ac:dyDescent="0.25">
      <c r="B144" s="4" t="s">
        <v>72</v>
      </c>
      <c r="C144" s="10">
        <f>'[1]AP-Terminacion-Recursos_TSJ'!$F$8</f>
        <v>3</v>
      </c>
      <c r="D144" s="10">
        <f>'[1]AP-Terminacion-Recursos_TSJ'!$G$8</f>
        <v>0</v>
      </c>
      <c r="E144" s="10">
        <f>'[1]AP-Terminacion-Recursos_TSJ'!$H$8</f>
        <v>1</v>
      </c>
      <c r="F144" s="10">
        <f>'[1]AP-Terminacion-Recursos_TSJ'!$I$8</f>
        <v>4</v>
      </c>
      <c r="G144" s="10">
        <f>'[1]AP-Terminacion-Recursos_TSJ'!$AD$8</f>
        <v>1</v>
      </c>
      <c r="H144" s="10">
        <f>'[1]AP-Terminacion-Recursos_TSJ'!$AE$8</f>
        <v>0</v>
      </c>
      <c r="I144" s="10">
        <f>'[1]AP-Terminacion-Recursos_TSJ'!$AF$8</f>
        <v>2</v>
      </c>
      <c r="J144" s="10">
        <f>'[1]AP-Terminacion-Recursos_TSJ'!$AG$8</f>
        <v>3</v>
      </c>
      <c r="K144" s="6">
        <f t="shared" ref="K144:K147" si="16">IF(C144=0,"-",(G144-C144)/C144)</f>
        <v>-0.66666666666666663</v>
      </c>
      <c r="L144" s="6" t="str">
        <f t="shared" si="15"/>
        <v>-</v>
      </c>
      <c r="M144" s="6">
        <f t="shared" si="15"/>
        <v>1</v>
      </c>
      <c r="N144" s="6">
        <f t="shared" si="15"/>
        <v>-0.25</v>
      </c>
    </row>
    <row r="145" spans="2:14" ht="15" thickBot="1" x14ac:dyDescent="0.25">
      <c r="B145" s="4" t="s">
        <v>73</v>
      </c>
      <c r="C145" s="10">
        <f>'[1]AP-Terminacion-Recursos_TSJ'!$J$8</f>
        <v>180</v>
      </c>
      <c r="D145" s="10">
        <f>'[1]AP-Terminacion-Recursos_TSJ'!$K$8</f>
        <v>0</v>
      </c>
      <c r="E145" s="10">
        <f>'[1]AP-Terminacion-Recursos_TSJ'!$L$8</f>
        <v>49</v>
      </c>
      <c r="F145" s="10">
        <f>'[1]AP-Terminacion-Recursos_TSJ'!$M$8</f>
        <v>229</v>
      </c>
      <c r="G145" s="10">
        <f>'[1]AP-Terminacion-Recursos_TSJ'!$AH$8</f>
        <v>123</v>
      </c>
      <c r="H145" s="10">
        <f>'[1]AP-Terminacion-Recursos_TSJ'!$AI$8</f>
        <v>0</v>
      </c>
      <c r="I145" s="10">
        <f>'[1]AP-Terminacion-Recursos_TSJ'!$AJ$8</f>
        <v>61</v>
      </c>
      <c r="J145" s="10">
        <f>'[1]AP-Terminacion-Recursos_TSJ'!$AK$8</f>
        <v>184</v>
      </c>
      <c r="K145" s="6">
        <f t="shared" si="16"/>
        <v>-0.31666666666666665</v>
      </c>
      <c r="L145" s="6" t="str">
        <f t="shared" si="15"/>
        <v>-</v>
      </c>
      <c r="M145" s="6">
        <f t="shared" si="15"/>
        <v>0.24489795918367346</v>
      </c>
      <c r="N145" s="6">
        <f t="shared" si="15"/>
        <v>-0.1965065502183406</v>
      </c>
    </row>
    <row r="146" spans="2:14" ht="15" thickBot="1" x14ac:dyDescent="0.25">
      <c r="B146" s="4" t="s">
        <v>74</v>
      </c>
      <c r="C146" s="10">
        <f>'[1]AP-Terminacion-Recursos_TSJ'!$N$8</f>
        <v>19</v>
      </c>
      <c r="D146" s="10">
        <f>'[1]AP-Terminacion-Recursos_TSJ'!$O$8</f>
        <v>0</v>
      </c>
      <c r="E146" s="10">
        <f>'[1]AP-Terminacion-Recursos_TSJ'!$P$8</f>
        <v>9</v>
      </c>
      <c r="F146" s="10">
        <f>'[1]AP-Terminacion-Recursos_TSJ'!$Q$8</f>
        <v>28</v>
      </c>
      <c r="G146" s="10">
        <f>'[1]AP-Terminacion-Recursos_TSJ'!$AL$8</f>
        <v>14</v>
      </c>
      <c r="H146" s="10">
        <f>'[1]AP-Terminacion-Recursos_TSJ'!$AM$8</f>
        <v>0</v>
      </c>
      <c r="I146" s="10">
        <f>'[1]AP-Terminacion-Recursos_TSJ'!$AN$8</f>
        <v>8</v>
      </c>
      <c r="J146" s="10">
        <f>'[1]AP-Terminacion-Recursos_TSJ'!$AO$8</f>
        <v>22</v>
      </c>
      <c r="K146" s="6">
        <f t="shared" si="16"/>
        <v>-0.26315789473684209</v>
      </c>
      <c r="L146" s="6" t="str">
        <f t="shared" si="15"/>
        <v>-</v>
      </c>
      <c r="M146" s="6">
        <f t="shared" si="15"/>
        <v>-0.1111111111111111</v>
      </c>
      <c r="N146" s="6">
        <f t="shared" si="15"/>
        <v>-0.21428571428571427</v>
      </c>
    </row>
    <row r="147" spans="2:14" ht="15" thickBot="1" x14ac:dyDescent="0.25">
      <c r="B147" s="4" t="s">
        <v>75</v>
      </c>
      <c r="C147" s="10">
        <f>'[1]AP-Terminacion-Recursos_TSJ'!$R$8</f>
        <v>0</v>
      </c>
      <c r="D147" s="10">
        <f>'[1]AP-Terminacion-Recursos_TSJ'!$S$8</f>
        <v>0</v>
      </c>
      <c r="E147" s="10">
        <f>'[1]AP-Terminacion-Recursos_TSJ'!$T$8</f>
        <v>1</v>
      </c>
      <c r="F147" s="10">
        <f>'[1]AP-Terminacion-Recursos_TSJ'!$U$8</f>
        <v>1</v>
      </c>
      <c r="G147" s="10">
        <f>'[1]AP-Terminacion-Recursos_TSJ'!$AP$8</f>
        <v>1</v>
      </c>
      <c r="H147" s="10">
        <f>'[1]AP-Terminacion-Recursos_TSJ'!$AQ$8</f>
        <v>0</v>
      </c>
      <c r="I147" s="10">
        <f>'[1]AP-Terminacion-Recursos_TSJ'!$AR$8</f>
        <v>0</v>
      </c>
      <c r="J147" s="10">
        <f>'[1]AP-Terminacion-Recursos_TSJ'!$AS$8</f>
        <v>1</v>
      </c>
      <c r="K147" s="6" t="str">
        <f t="shared" si="16"/>
        <v>-</v>
      </c>
      <c r="L147" s="6" t="str">
        <f t="shared" si="15"/>
        <v>-</v>
      </c>
      <c r="M147" s="6">
        <f t="shared" si="15"/>
        <v>-1</v>
      </c>
      <c r="N147" s="6">
        <f t="shared" si="15"/>
        <v>0</v>
      </c>
    </row>
    <row r="148" spans="2:14" ht="15" thickBot="1" x14ac:dyDescent="0.25">
      <c r="B148" s="7" t="s">
        <v>68</v>
      </c>
      <c r="C148" s="10">
        <f>'[1]AP-Terminacion-Recursos_TSJ'!$V$8</f>
        <v>225</v>
      </c>
      <c r="D148" s="10">
        <f>'[1]AP-Terminacion-Recursos_TSJ'!$W$8</f>
        <v>0</v>
      </c>
      <c r="E148" s="10">
        <f>'[1]AP-Terminacion-Recursos_TSJ'!$X$8</f>
        <v>67</v>
      </c>
      <c r="F148" s="10">
        <f>'[1]AP-Terminacion-Recursos_TSJ'!$Y$8</f>
        <v>292</v>
      </c>
      <c r="G148" s="10">
        <f>'[1]AP-Terminacion-Recursos_TSJ'!$AT$8</f>
        <v>166</v>
      </c>
      <c r="H148" s="10">
        <f>'[1]AP-Terminacion-Recursos_TSJ'!$AU$8</f>
        <v>0</v>
      </c>
      <c r="I148" s="10">
        <f>'[1]AP-Terminacion-Recursos_TSJ'!$AV$8</f>
        <v>81</v>
      </c>
      <c r="J148" s="10">
        <f>'[1]AP-Terminacion-Recursos_TSJ'!$AW$8</f>
        <v>247</v>
      </c>
      <c r="K148" s="6"/>
      <c r="L148" s="6"/>
      <c r="M148" s="6"/>
      <c r="N148" s="6"/>
    </row>
    <row r="149" spans="2:14" ht="29.25" thickBot="1" x14ac:dyDescent="0.25">
      <c r="B149" s="7" t="s">
        <v>76</v>
      </c>
      <c r="C149" s="6">
        <f t="shared" ref="C149:J150" si="17">IF(C143=0,"-",(C143/(C143+C145)))</f>
        <v>0.11330049261083744</v>
      </c>
      <c r="D149" s="6" t="str">
        <f t="shared" si="17"/>
        <v>-</v>
      </c>
      <c r="E149" s="6">
        <f t="shared" si="17"/>
        <v>0.125</v>
      </c>
      <c r="F149" s="6">
        <f t="shared" si="17"/>
        <v>0.11583011583011583</v>
      </c>
      <c r="G149" s="6">
        <f t="shared" si="17"/>
        <v>0.18</v>
      </c>
      <c r="H149" s="6" t="str">
        <f t="shared" si="17"/>
        <v>-</v>
      </c>
      <c r="I149" s="6">
        <f t="shared" si="17"/>
        <v>0.14084507042253522</v>
      </c>
      <c r="J149" s="6">
        <f t="shared" si="17"/>
        <v>0.167420814479638</v>
      </c>
      <c r="K149" s="6">
        <f>IF(OR(C149="-",G149="-"),"-",(G149-C149)/C149)</f>
        <v>0.58869565217391295</v>
      </c>
      <c r="L149" s="6" t="str">
        <f t="shared" ref="L149:N150" si="18">IF(OR(D149="-",H149="-"),"-",(H149-D149)/D149)</f>
        <v>-</v>
      </c>
      <c r="M149" s="6">
        <f t="shared" si="18"/>
        <v>0.12676056338028174</v>
      </c>
      <c r="N149" s="6">
        <f t="shared" si="18"/>
        <v>0.44539969834087467</v>
      </c>
    </row>
    <row r="150" spans="2:14" ht="29.25" thickBot="1" x14ac:dyDescent="0.25">
      <c r="B150" s="7" t="s">
        <v>77</v>
      </c>
      <c r="C150" s="6">
        <f t="shared" si="17"/>
        <v>0.13636363636363635</v>
      </c>
      <c r="D150" s="6" t="str">
        <f t="shared" si="17"/>
        <v>-</v>
      </c>
      <c r="E150" s="6">
        <f t="shared" si="17"/>
        <v>0.1</v>
      </c>
      <c r="F150" s="6">
        <f t="shared" si="17"/>
        <v>0.125</v>
      </c>
      <c r="G150" s="6">
        <f t="shared" si="17"/>
        <v>6.6666666666666666E-2</v>
      </c>
      <c r="H150" s="6" t="str">
        <f t="shared" si="17"/>
        <v>-</v>
      </c>
      <c r="I150" s="6">
        <f t="shared" si="17"/>
        <v>0.2</v>
      </c>
      <c r="J150" s="6">
        <f t="shared" si="17"/>
        <v>0.12</v>
      </c>
      <c r="K150" s="6">
        <f>IF(OR(C150="-",G150="-"),"-",(G150-C150)/C150)</f>
        <v>-0.51111111111111107</v>
      </c>
      <c r="L150" s="6" t="str">
        <f t="shared" si="18"/>
        <v>-</v>
      </c>
      <c r="M150" s="6">
        <f t="shared" si="18"/>
        <v>1</v>
      </c>
      <c r="N150" s="6">
        <f t="shared" si="18"/>
        <v>-4.0000000000000036E-2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[1]AP_Apelaciones!$B$8</f>
        <v>189</v>
      </c>
      <c r="D157" s="19">
        <f>[1]AP_Apelaciones!$E$8</f>
        <v>137</v>
      </c>
      <c r="E157" s="18">
        <f>IF(C157=0,"-",(D157-C157)/C157)</f>
        <v>-0.27513227513227512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[1]AP_Apelaciones!$C$8</f>
        <v>27</v>
      </c>
      <c r="D158" s="19">
        <f>[1]AP_Apelaciones!$F$8</f>
        <v>28</v>
      </c>
      <c r="E158" s="18">
        <f t="shared" ref="E158:E159" si="19">IF(C158=0,"-",(D158-C158)/C158)</f>
        <v>3.7037037037037035E-2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[1]AP_Apelaciones!$D$8</f>
        <v>0</v>
      </c>
      <c r="D159" s="19">
        <f>[1]AP_Apelaciones!$G$8</f>
        <v>1</v>
      </c>
      <c r="E159" s="18" t="str">
        <f t="shared" si="19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0.875</v>
      </c>
      <c r="D160" s="18">
        <f>IF(D157=0,"-",D157/(D157+D158+D159))</f>
        <v>0.82530120481927716</v>
      </c>
      <c r="E160" s="18">
        <f>IF(OR(C160="-",D160="-"),"-",(D160-C160)/C160)</f>
        <v>-5.6798623063683253E-2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[1]AP_Enjuiciados_TSJ!$B$8</f>
        <v>15</v>
      </c>
      <c r="D166" s="5">
        <f>[1]AP_Enjuiciados_TSJ!$G$8</f>
        <v>11</v>
      </c>
      <c r="E166" s="6">
        <f>IF(C166=0,"-",(D166-C166)/C166)</f>
        <v>-0.26666666666666666</v>
      </c>
    </row>
    <row r="167" spans="2:14" ht="20.100000000000001" customHeight="1" thickBot="1" x14ac:dyDescent="0.25">
      <c r="B167" s="4" t="s">
        <v>41</v>
      </c>
      <c r="C167" s="5">
        <f>[1]AP_Enjuiciados_TSJ!$C$8</f>
        <v>9</v>
      </c>
      <c r="D167" s="5">
        <f>[1]AP_Enjuiciados_TSJ!$H$8</f>
        <v>10</v>
      </c>
      <c r="E167" s="6">
        <f t="shared" ref="E167:E168" si="20">IF(C167=0,"-",(D167-C167)/C167)</f>
        <v>0.1111111111111111</v>
      </c>
    </row>
    <row r="168" spans="2:14" ht="20.100000000000001" customHeight="1" thickBot="1" x14ac:dyDescent="0.25">
      <c r="B168" s="4" t="s">
        <v>42</v>
      </c>
      <c r="C168" s="5">
        <f>[1]AP_Enjuiciados_TSJ!$D$8</f>
        <v>3</v>
      </c>
      <c r="D168" s="5">
        <f>[1]AP_Enjuiciados_TSJ!$I$8</f>
        <v>0</v>
      </c>
      <c r="E168" s="6">
        <f t="shared" si="20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</v>
      </c>
      <c r="D169" s="6">
        <f>IF(D166=0,"-",(D167+D168)/D166)</f>
        <v>0.90909090909090906</v>
      </c>
      <c r="E169" s="6">
        <f t="shared" ref="E169:E171" si="21">IF(OR(C169="-",D169="-"),"-",(D169-C169)/C169)</f>
        <v>0.13636363636363627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IF(C167=0,"-",C167/(C167+[1]AP_Enjuiciados_TSJ!$E$8))</f>
        <v>0.75</v>
      </c>
      <c r="D170" s="6">
        <f>IF(D167=0,"-",D167/(D167+[1]AP_Enjuiciados_TSJ!$J$8))</f>
        <v>0.90909090909090906</v>
      </c>
      <c r="E170" s="6">
        <f t="shared" si="21"/>
        <v>0.21212121212121207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IF(C168=0,"-",C168/(C168+[1]AP_Enjuiciados_TSJ!$F$8))</f>
        <v>1</v>
      </c>
      <c r="D171" s="6" t="str">
        <f>IF(D168=0,"-",D168/(D168+[1]AP_Enjuiciados_TSJ!$K$8))</f>
        <v>-</v>
      </c>
      <c r="E171" s="6" t="str">
        <f t="shared" si="21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[1]AP_1ªIns_TSJ!$B$8</f>
        <v>20</v>
      </c>
      <c r="D178" s="5">
        <f>[1]AP_1ªIns_TSJ!$F$8</f>
        <v>8</v>
      </c>
      <c r="E178" s="6">
        <f>IF(C178=0,"-",(D178-C178)/C178)</f>
        <v>-0.6</v>
      </c>
      <c r="H178" s="13"/>
    </row>
    <row r="179" spans="2:8" ht="15" thickBot="1" x14ac:dyDescent="0.25">
      <c r="B179" s="4" t="s">
        <v>43</v>
      </c>
      <c r="C179" s="5">
        <f>[1]AP_1ªIns_TSJ!$C$8</f>
        <v>15</v>
      </c>
      <c r="D179" s="5">
        <f>[1]AP_1ªIns_TSJ!$G$8</f>
        <v>5</v>
      </c>
      <c r="E179" s="6">
        <f t="shared" ref="E179:E185" si="22">IF(C179=0,"-",(D179-C179)/C179)</f>
        <v>-0.66666666666666663</v>
      </c>
      <c r="H179" s="13"/>
    </row>
    <row r="180" spans="2:8" ht="15" thickBot="1" x14ac:dyDescent="0.25">
      <c r="B180" s="4" t="s">
        <v>47</v>
      </c>
      <c r="C180" s="5">
        <f>[1]AP_1ªIns_TSJ!$D$8</f>
        <v>1</v>
      </c>
      <c r="D180" s="5">
        <f>[1]AP_1ªIns_TSJ!$H$8</f>
        <v>2</v>
      </c>
      <c r="E180" s="6">
        <f t="shared" si="22"/>
        <v>1</v>
      </c>
      <c r="H180" s="13"/>
    </row>
    <row r="181" spans="2:8" ht="15" thickBot="1" x14ac:dyDescent="0.25">
      <c r="B181" s="4" t="s">
        <v>78</v>
      </c>
      <c r="C181" s="5">
        <f>[1]AP_1ªIns_TSJ!$E$8</f>
        <v>4</v>
      </c>
      <c r="D181" s="5">
        <f>[1]AP_1ªIns_TSJ!$I$8</f>
        <v>1</v>
      </c>
      <c r="E181" s="6">
        <f t="shared" si="22"/>
        <v>-0.75</v>
      </c>
      <c r="H181" s="13"/>
    </row>
    <row r="182" spans="2:8" ht="15" thickBot="1" x14ac:dyDescent="0.25">
      <c r="B182" s="15" t="s">
        <v>79</v>
      </c>
      <c r="C182" s="5">
        <f>[1]AP_Recursos_TSJ!$B$8</f>
        <v>312</v>
      </c>
      <c r="D182" s="5">
        <f>[1]AP_Recursos_TSJ!$F$8</f>
        <v>292</v>
      </c>
      <c r="E182" s="6">
        <f t="shared" si="22"/>
        <v>-6.4102564102564097E-2</v>
      </c>
      <c r="H182" s="13"/>
    </row>
    <row r="183" spans="2:8" ht="15" thickBot="1" x14ac:dyDescent="0.25">
      <c r="B183" s="4" t="s">
        <v>47</v>
      </c>
      <c r="C183" s="5">
        <f>[1]AP_Recursos_TSJ!$C$8</f>
        <v>249</v>
      </c>
      <c r="D183" s="5">
        <f>[1]AP_Recursos_TSJ!$G$8</f>
        <v>190</v>
      </c>
      <c r="E183" s="6">
        <f t="shared" si="22"/>
        <v>-0.23694779116465864</v>
      </c>
      <c r="H183" s="13"/>
    </row>
    <row r="184" spans="2:8" ht="15" thickBot="1" x14ac:dyDescent="0.25">
      <c r="B184" s="4" t="s">
        <v>70</v>
      </c>
      <c r="C184" s="5">
        <f>[1]AP_Recursos_TSJ!$D$8</f>
        <v>0</v>
      </c>
      <c r="D184" s="5">
        <f>[1]AP_Recursos_TSJ!$H$8</f>
        <v>0</v>
      </c>
      <c r="E184" s="6" t="str">
        <f t="shared" si="22"/>
        <v>-</v>
      </c>
      <c r="H184" s="13"/>
    </row>
    <row r="185" spans="2:8" ht="15" thickBot="1" x14ac:dyDescent="0.25">
      <c r="B185" s="4" t="s">
        <v>80</v>
      </c>
      <c r="C185" s="5">
        <f>[1]AP_Recursos_TSJ!$E$8</f>
        <v>63</v>
      </c>
      <c r="D185" s="5">
        <f>[1]AP_Recursos_TSJ!$I$8</f>
        <v>102</v>
      </c>
      <c r="E185" s="6">
        <f t="shared" si="22"/>
        <v>0.61904761904761907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[1]Menores_Sentencia_TSJ!$B$8</f>
        <v>43</v>
      </c>
      <c r="D197" s="5">
        <f>[1]Menores_Sentencia_TSJ!$F$8</f>
        <v>27</v>
      </c>
      <c r="E197" s="6">
        <f t="shared" ref="E197:E200" si="23">IF(C197=0,"-",(D197-C197)/C197)</f>
        <v>-0.37209302325581395</v>
      </c>
    </row>
    <row r="198" spans="2:5" ht="15" thickBot="1" x14ac:dyDescent="0.25">
      <c r="B198" s="4" t="s">
        <v>83</v>
      </c>
      <c r="C198" s="5">
        <f>[1]Menores_Sentencia_TSJ!$C$8</f>
        <v>2</v>
      </c>
      <c r="D198" s="5">
        <f>[1]Menores_Sentencia_TSJ!$G$8</f>
        <v>1</v>
      </c>
      <c r="E198" s="6">
        <f t="shared" si="23"/>
        <v>-0.5</v>
      </c>
    </row>
    <row r="199" spans="2:5" ht="15" thickBot="1" x14ac:dyDescent="0.25">
      <c r="B199" s="4" t="s">
        <v>84</v>
      </c>
      <c r="C199" s="5">
        <f>[1]Menores_Sentencia_TSJ!$D$8</f>
        <v>45</v>
      </c>
      <c r="D199" s="5">
        <f>[1]Menores_Sentencia_TSJ!$H$8</f>
        <v>28</v>
      </c>
      <c r="E199" s="6">
        <f t="shared" si="23"/>
        <v>-0.37777777777777777</v>
      </c>
    </row>
    <row r="200" spans="2:5" ht="15" thickBot="1" x14ac:dyDescent="0.25">
      <c r="B200" s="4" t="s">
        <v>85</v>
      </c>
      <c r="C200" s="5">
        <f>[1]Menores_Sentencia_TSJ!$E$8</f>
        <v>43</v>
      </c>
      <c r="D200" s="5">
        <f>[1]Menores_Sentencia_TSJ!$I$8</f>
        <v>25</v>
      </c>
      <c r="E200" s="6">
        <f t="shared" si="23"/>
        <v>-0.41860465116279072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[1]Menores_Enjuiciados_TSJ!$B$8</f>
        <v>44</v>
      </c>
      <c r="D208" s="5">
        <f>[1]Menores_Enjuiciados_TSJ!$H$8</f>
        <v>27</v>
      </c>
      <c r="E208" s="6">
        <f t="shared" si="24"/>
        <v>-0.38636363636363635</v>
      </c>
    </row>
    <row r="209" spans="2:5" ht="20.100000000000001" customHeight="1" thickBot="1" x14ac:dyDescent="0.25">
      <c r="B209" s="17" t="s">
        <v>86</v>
      </c>
      <c r="C209" s="5">
        <f>[1]Menores_Enjuiciados_TSJ!$C$8</f>
        <v>41</v>
      </c>
      <c r="D209" s="5">
        <f>[1]Menores_Enjuiciados_TSJ!$I$8</f>
        <v>23</v>
      </c>
      <c r="E209" s="6">
        <f t="shared" si="24"/>
        <v>-0.43902439024390244</v>
      </c>
    </row>
    <row r="210" spans="2:5" ht="20.100000000000001" customHeight="1" thickBot="1" x14ac:dyDescent="0.25">
      <c r="B210" s="17" t="s">
        <v>87</v>
      </c>
      <c r="C210" s="5">
        <f>[1]Menores_Enjuiciados_TSJ!$D$8</f>
        <v>3</v>
      </c>
      <c r="D210" s="5">
        <f>[1]Menores_Enjuiciados_TSJ!$J$8</f>
        <v>4</v>
      </c>
      <c r="E210" s="6">
        <f t="shared" si="24"/>
        <v>0.33333333333333331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[1]Menores_Enjuiciados_TSJ!$E$8</f>
        <v>2</v>
      </c>
      <c r="D212" s="5">
        <f>[1]Menores_Enjuiciados_TSJ!$K$8</f>
        <v>1</v>
      </c>
      <c r="E212" s="6">
        <f>IF(C212=0,"-",(D212-C212)/C212)</f>
        <v>-0.5</v>
      </c>
    </row>
    <row r="213" spans="2:5" ht="15" thickBot="1" x14ac:dyDescent="0.25">
      <c r="B213" s="17" t="s">
        <v>86</v>
      </c>
      <c r="C213" s="5">
        <f>[1]Menores_Enjuiciados_TSJ!$F$8</f>
        <v>2</v>
      </c>
      <c r="D213" s="5">
        <f>[1]Menores_Enjuiciados_TSJ!$L$8</f>
        <v>1</v>
      </c>
      <c r="E213" s="6">
        <f t="shared" ref="E213:E214" si="25">IF(C213=0,"-",(D213-C213)/C213)</f>
        <v>-0.5</v>
      </c>
    </row>
    <row r="214" spans="2:5" ht="15" thickBot="1" x14ac:dyDescent="0.25">
      <c r="B214" s="17" t="s">
        <v>87</v>
      </c>
      <c r="C214" s="5">
        <f>[1]Menores_Enjuiciados_TSJ!$G$8</f>
        <v>0</v>
      </c>
      <c r="D214" s="5">
        <f>[1]Menores_Enjuiciados_TSJ!$M$8</f>
        <v>0</v>
      </c>
      <c r="E214" s="6" t="str">
        <f t="shared" si="25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[1]Menores_Asuntos_TSJ!$B$8</f>
        <v>39</v>
      </c>
      <c r="D221" s="5">
        <f>[1]Menores_Asuntos_TSJ!$E$8</f>
        <v>25</v>
      </c>
      <c r="E221" s="6">
        <f t="shared" ref="E221:E223" si="26">IF(C221=0,"-",(D221-C221)/C221)</f>
        <v>-0.35897435897435898</v>
      </c>
    </row>
    <row r="222" spans="2:5" ht="15" thickBot="1" x14ac:dyDescent="0.25">
      <c r="B222" s="16" t="s">
        <v>92</v>
      </c>
      <c r="C222" s="5">
        <f>[1]Menores_Asuntos_TSJ!$C$8</f>
        <v>53</v>
      </c>
      <c r="D222" s="5">
        <f>[1]Menores_Asuntos_TSJ!$F$8</f>
        <v>31</v>
      </c>
      <c r="E222" s="6">
        <f t="shared" si="26"/>
        <v>-0.41509433962264153</v>
      </c>
    </row>
    <row r="223" spans="2:5" ht="15" thickBot="1" x14ac:dyDescent="0.25">
      <c r="B223" s="16" t="s">
        <v>93</v>
      </c>
      <c r="C223" s="5">
        <f>[1]Menores_Asuntos_TSJ!$D$8</f>
        <v>8</v>
      </c>
      <c r="D223" s="5">
        <f>[1]Menores_Asuntos_TSJ!$G$8</f>
        <v>2</v>
      </c>
      <c r="E223" s="6">
        <f t="shared" si="26"/>
        <v>-0.75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TSJ'!$B$9</f>
        <v>2004</v>
      </c>
      <c r="D14" s="5">
        <f>'[1]VG_Denuncias TSJ'!$V$9</f>
        <v>1668</v>
      </c>
      <c r="E14" s="6">
        <f>IF(C14&gt;0,(D14-C14)/C14)</f>
        <v>-0.16766467065868262</v>
      </c>
    </row>
    <row r="15" spans="1:5" ht="20.100000000000001" customHeight="1" thickBot="1" x14ac:dyDescent="0.25">
      <c r="B15" s="4" t="s">
        <v>17</v>
      </c>
      <c r="C15" s="5">
        <f>'[1]VG_Denuncias TSJ'!$C$9</f>
        <v>1965</v>
      </c>
      <c r="D15" s="5">
        <f>'[1]VG_Denuncias TSJ'!$W$9</f>
        <v>1668</v>
      </c>
      <c r="E15" s="6">
        <f t="shared" ref="E15:E25" si="0">IF(C15&gt;0,(D15-C15)/C15)</f>
        <v>-0.15114503816793892</v>
      </c>
    </row>
    <row r="16" spans="1:5" ht="20.100000000000001" customHeight="1" thickBot="1" x14ac:dyDescent="0.25">
      <c r="B16" s="4" t="s">
        <v>18</v>
      </c>
      <c r="C16" s="5">
        <f>'[1]VG_Denuncias TSJ'!$D$9</f>
        <v>1606</v>
      </c>
      <c r="D16" s="5">
        <f>'[1]VG_Denuncias TSJ'!$X$9</f>
        <v>1289</v>
      </c>
      <c r="E16" s="6">
        <f t="shared" si="0"/>
        <v>-0.19738480697384808</v>
      </c>
    </row>
    <row r="17" spans="2:5" ht="20.100000000000001" customHeight="1" thickBot="1" x14ac:dyDescent="0.25">
      <c r="B17" s="4" t="s">
        <v>19</v>
      </c>
      <c r="C17" s="5">
        <f>'[1]VG_Denuncias TSJ'!$E$9</f>
        <v>359</v>
      </c>
      <c r="D17" s="5">
        <f>'[1]VG_Denuncias TSJ'!$Y$9</f>
        <v>379</v>
      </c>
      <c r="E17" s="6">
        <f t="shared" si="0"/>
        <v>5.5710306406685235E-2</v>
      </c>
    </row>
    <row r="18" spans="2:5" ht="20.100000000000001" customHeight="1" thickBot="1" x14ac:dyDescent="0.25">
      <c r="B18" s="4" t="s">
        <v>100</v>
      </c>
      <c r="C18" s="5">
        <f>'[1]VG_Denuncias TSJ'!$M$9</f>
        <v>0</v>
      </c>
      <c r="D18" s="5">
        <f>'[1]VG_Denuncias TSJ'!$AG$9</f>
        <v>4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TSJ'!$N$9</f>
        <v>0</v>
      </c>
      <c r="D19" s="5">
        <f>'[1]VG_Denuncias TSJ'!$AH$9</f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0.1826972010178117</v>
      </c>
      <c r="D20" s="6">
        <f>D17/D15</f>
        <v>0.22721822541966427</v>
      </c>
      <c r="E20" s="6">
        <f t="shared" si="0"/>
        <v>0.24368750125247995</v>
      </c>
    </row>
    <row r="21" spans="2:5" ht="30" customHeight="1" thickBot="1" x14ac:dyDescent="0.25">
      <c r="B21" s="4" t="s">
        <v>23</v>
      </c>
      <c r="C21" s="5">
        <f>'[1]VG_Denuncias TSJ'!$O$9</f>
        <v>112</v>
      </c>
      <c r="D21" s="5">
        <f>'[1]VG_Denuncias TSJ'!$AI$9</f>
        <v>113</v>
      </c>
      <c r="E21" s="6">
        <f t="shared" si="0"/>
        <v>8.9285714285714281E-3</v>
      </c>
    </row>
    <row r="22" spans="2:5" ht="20.100000000000001" customHeight="1" thickBot="1" x14ac:dyDescent="0.25">
      <c r="B22" s="4" t="s">
        <v>24</v>
      </c>
      <c r="C22" s="5">
        <f>'[1]VG_Denuncias TSJ'!$P$9</f>
        <v>76</v>
      </c>
      <c r="D22" s="5">
        <f>'[1]VG_Denuncias TSJ'!$AJ$9</f>
        <v>88</v>
      </c>
      <c r="E22" s="6">
        <f t="shared" si="0"/>
        <v>0.15789473684210525</v>
      </c>
    </row>
    <row r="23" spans="2:5" ht="20.100000000000001" customHeight="1" thickBot="1" x14ac:dyDescent="0.25">
      <c r="B23" s="4" t="s">
        <v>25</v>
      </c>
      <c r="C23" s="5">
        <f>'[1]VG_Denuncias TSJ'!$Q$9</f>
        <v>36</v>
      </c>
      <c r="D23" s="5">
        <f>'[1]VG_Denuncias TSJ'!$AK$9</f>
        <v>25</v>
      </c>
      <c r="E23" s="6">
        <f t="shared" si="0"/>
        <v>-0.30555555555555558</v>
      </c>
    </row>
    <row r="24" spans="2:5" ht="20.100000000000001" customHeight="1" thickBot="1" x14ac:dyDescent="0.25">
      <c r="B24" s="4" t="s">
        <v>21</v>
      </c>
      <c r="C24" s="6">
        <f>C23/C21</f>
        <v>0.32142857142857145</v>
      </c>
      <c r="D24" s="6">
        <f t="shared" ref="D24" si="1">D23/D21</f>
        <v>0.22123893805309736</v>
      </c>
      <c r="E24" s="6">
        <f t="shared" si="0"/>
        <v>-0.31170108161258603</v>
      </c>
    </row>
    <row r="25" spans="2:5" ht="20.100000000000001" customHeight="1" thickBot="1" x14ac:dyDescent="0.25">
      <c r="B25" s="7" t="s">
        <v>26</v>
      </c>
      <c r="C25" s="6">
        <f>'[1]VG_Denuncias TSJ'!$U$9</f>
        <v>0.65658236349602539</v>
      </c>
      <c r="D25" s="6">
        <f>'[1]VG_Denuncias TSJ'!$AR$9</f>
        <v>0.55535948539351288</v>
      </c>
      <c r="E25" s="6">
        <f t="shared" si="0"/>
        <v>-0.15416630681875643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[1]VG_Ordenes_TSJ!$B$9</f>
        <v>279</v>
      </c>
      <c r="D34" s="5">
        <f>[1]VG_Ordenes_TSJ!$G$9</f>
        <v>285</v>
      </c>
      <c r="E34" s="6">
        <f>IF(C34&gt;0,(D34-C34)/C34,"-")</f>
        <v>2.1505376344086023E-2</v>
      </c>
    </row>
    <row r="35" spans="2:5" ht="20.100000000000001" customHeight="1" thickBot="1" x14ac:dyDescent="0.25">
      <c r="B35" s="4" t="s">
        <v>29</v>
      </c>
      <c r="C35" s="5">
        <f>[1]VG_Ordenes_TSJ!$C$9</f>
        <v>0</v>
      </c>
      <c r="D35" s="5">
        <f>[1]VG_Ordenes_TSJ!$H$9</f>
        <v>1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f>[1]VG_Ordenes_TSJ!$D$9</f>
        <v>166</v>
      </c>
      <c r="D36" s="5">
        <f>[1]VG_Ordenes_TSJ!$I$9</f>
        <v>168</v>
      </c>
      <c r="E36" s="6">
        <f t="shared" si="2"/>
        <v>1.2048192771084338E-2</v>
      </c>
    </row>
    <row r="37" spans="2:5" ht="20.100000000000001" customHeight="1" thickBot="1" x14ac:dyDescent="0.25">
      <c r="B37" s="4" t="s">
        <v>30</v>
      </c>
      <c r="C37" s="5">
        <f>[1]VG_Ordenes_TSJ!$E$9</f>
        <v>113</v>
      </c>
      <c r="D37" s="5">
        <f>[1]VG_Ordenes_TSJ!$J$9</f>
        <v>116</v>
      </c>
      <c r="E37" s="6">
        <f t="shared" si="2"/>
        <v>2.6548672566371681E-2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[1]VG_Terminacion_TSJ!$C$9</f>
        <v>219</v>
      </c>
      <c r="D44" s="5">
        <f>[1]VG_Terminacion_TSJ!$L$9</f>
        <v>193</v>
      </c>
      <c r="E44" s="6">
        <f>IF(C44&gt;0,(D44-C44)/C44,"-")</f>
        <v>-0.11872146118721461</v>
      </c>
    </row>
    <row r="45" spans="2:5" ht="20.100000000000001" customHeight="1" thickBot="1" x14ac:dyDescent="0.25">
      <c r="B45" s="4" t="s">
        <v>34</v>
      </c>
      <c r="C45" s="5">
        <f>[1]VG_Terminacion_TSJ!$B$9</f>
        <v>37</v>
      </c>
      <c r="D45" s="5">
        <f>[1]VG_Terminacion_TSJ!$K$9</f>
        <v>21</v>
      </c>
      <c r="E45" s="6">
        <f t="shared" ref="E45:E51" si="3">IF(C45&gt;0,(D45-C45)/C45,"-")</f>
        <v>-0.43243243243243246</v>
      </c>
    </row>
    <row r="46" spans="2:5" ht="20.100000000000001" customHeight="1" thickBot="1" x14ac:dyDescent="0.25">
      <c r="B46" s="4" t="s">
        <v>31</v>
      </c>
      <c r="C46" s="5">
        <f>[1]VG_Terminacion_TSJ!$D$9</f>
        <v>66</v>
      </c>
      <c r="D46" s="5">
        <f>[1]VG_Terminacion_TSJ!$M$9</f>
        <v>52</v>
      </c>
      <c r="E46" s="6">
        <f t="shared" si="3"/>
        <v>-0.21212121212121213</v>
      </c>
    </row>
    <row r="47" spans="2:5" ht="20.100000000000001" customHeight="1" thickBot="1" x14ac:dyDescent="0.25">
      <c r="B47" s="4" t="s">
        <v>32</v>
      </c>
      <c r="C47" s="5">
        <f>[1]VG_Terminacion_TSJ!$E$9</f>
        <v>892</v>
      </c>
      <c r="D47" s="5">
        <f>[1]VG_Terminacion_TSJ!$N$9</f>
        <v>661</v>
      </c>
      <c r="E47" s="6">
        <f t="shared" si="3"/>
        <v>-0.25896860986547088</v>
      </c>
    </row>
    <row r="48" spans="2:5" ht="20.100000000000001" customHeight="1" thickBot="1" x14ac:dyDescent="0.25">
      <c r="B48" s="4" t="s">
        <v>35</v>
      </c>
      <c r="C48" s="5">
        <f>[1]VG_Terminacion_TSJ!$F$9</f>
        <v>336</v>
      </c>
      <c r="D48" s="5">
        <f>[1]VG_Terminacion_TSJ!$O$9</f>
        <v>325</v>
      </c>
      <c r="E48" s="6">
        <f t="shared" si="3"/>
        <v>-3.273809523809524E-2</v>
      </c>
    </row>
    <row r="49" spans="2:5" ht="20.100000000000001" customHeight="1" thickBot="1" x14ac:dyDescent="0.25">
      <c r="B49" s="4" t="s">
        <v>67</v>
      </c>
      <c r="C49" s="5">
        <f>[1]VG_Terminacion_TSJ!$G$9</f>
        <v>236</v>
      </c>
      <c r="D49" s="5">
        <f>[1]VG_Terminacion_TSJ!$P$9</f>
        <v>222</v>
      </c>
      <c r="E49" s="6">
        <f t="shared" si="3"/>
        <v>-5.9322033898305086E-2</v>
      </c>
    </row>
    <row r="50" spans="2:5" ht="20.100000000000001" customHeight="1" collapsed="1" thickBot="1" x14ac:dyDescent="0.25">
      <c r="B50" s="4" t="s">
        <v>36</v>
      </c>
      <c r="C50" s="6">
        <f>C44/(C44+C45)</f>
        <v>0.85546875</v>
      </c>
      <c r="D50" s="6">
        <f>D44/(D44+D45)</f>
        <v>0.90186915887850472</v>
      </c>
      <c r="E50" s="6">
        <f t="shared" si="3"/>
        <v>5.423974736482743E-2</v>
      </c>
    </row>
    <row r="51" spans="2:5" ht="20.100000000000001" customHeight="1" thickBot="1" x14ac:dyDescent="0.25">
      <c r="B51" s="4" t="s">
        <v>37</v>
      </c>
      <c r="C51" s="6">
        <f>C47/(C46+C47)</f>
        <v>0.93110647181628392</v>
      </c>
      <c r="D51" s="6">
        <f t="shared" ref="D51" si="4">D47/(D46+D47)</f>
        <v>0.9270687237026648</v>
      </c>
      <c r="E51" s="6">
        <f t="shared" si="3"/>
        <v>-4.3365052610393707E-3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[1]VG_Enjuiciados_TSJ!$B$9</f>
        <v>257</v>
      </c>
      <c r="D58" s="5">
        <f>[1]VG_Enjuiciados_TSJ!$G$9</f>
        <v>215</v>
      </c>
      <c r="E58" s="6">
        <f>IF(C58&gt;0,(D58-C58)/C58,"-")</f>
        <v>-0.16342412451361868</v>
      </c>
    </row>
    <row r="59" spans="2:5" ht="20.100000000000001" customHeight="1" thickBot="1" x14ac:dyDescent="0.25">
      <c r="B59" s="4" t="s">
        <v>41</v>
      </c>
      <c r="C59" s="5">
        <f>[1]VG_Enjuiciados_TSJ!$C$9</f>
        <v>175</v>
      </c>
      <c r="D59" s="5">
        <f>[1]VG_Enjuiciados_TSJ!$H$9</f>
        <v>144</v>
      </c>
      <c r="E59" s="6">
        <f t="shared" ref="E59:E63" si="5">IF(C59&gt;0,(D59-C59)/C59,"-")</f>
        <v>-0.17714285714285713</v>
      </c>
    </row>
    <row r="60" spans="2:5" ht="20.100000000000001" customHeight="1" thickBot="1" x14ac:dyDescent="0.25">
      <c r="B60" s="4" t="s">
        <v>42</v>
      </c>
      <c r="C60" s="5">
        <f>[1]VG_Enjuiciados_TSJ!$D$9</f>
        <v>45</v>
      </c>
      <c r="D60" s="5">
        <f>[1]VG_Enjuiciados_TSJ!$I$9</f>
        <v>50</v>
      </c>
      <c r="E60" s="6">
        <f t="shared" si="5"/>
        <v>0.1111111111111111</v>
      </c>
    </row>
    <row r="61" spans="2:5" ht="20.100000000000001" customHeight="1" collapsed="1" thickBot="1" x14ac:dyDescent="0.25">
      <c r="B61" s="4" t="s">
        <v>98</v>
      </c>
      <c r="C61" s="6">
        <f>(C59+C60)/C58</f>
        <v>0.85603112840466922</v>
      </c>
      <c r="D61" s="6">
        <f>(D59+D60)/D58</f>
        <v>0.9023255813953488</v>
      </c>
      <c r="E61" s="6">
        <f t="shared" si="5"/>
        <v>5.4080338266384788E-2</v>
      </c>
    </row>
    <row r="62" spans="2:5" ht="20.100000000000001" customHeight="1" thickBot="1" x14ac:dyDescent="0.25">
      <c r="B62" s="4" t="s">
        <v>39</v>
      </c>
      <c r="C62" s="6">
        <f>C59/(C59+[1]VG_Enjuiciados_TSJ!$E$9)</f>
        <v>0.84134615384615385</v>
      </c>
      <c r="D62" s="6">
        <f>D59/(D59+[1]VG_Enjuiciados_TSJ!$J$9)</f>
        <v>0.89440993788819878</v>
      </c>
      <c r="E62" s="6">
        <f t="shared" si="5"/>
        <v>6.3070097604259107E-2</v>
      </c>
    </row>
    <row r="63" spans="2:5" ht="20.100000000000001" customHeight="1" thickBot="1" x14ac:dyDescent="0.25">
      <c r="B63" s="4" t="s">
        <v>40</v>
      </c>
      <c r="C63" s="6">
        <f>C60/(C60+[1]VG_Enjuiciados_TSJ!$F$9)</f>
        <v>0.91836734693877553</v>
      </c>
      <c r="D63" s="6">
        <f>D60/(D60+[1]VG_Enjuiciados_TSJ!$K$9)</f>
        <v>0.92592592592592593</v>
      </c>
      <c r="E63" s="6">
        <f t="shared" si="5"/>
        <v>8.230452674897101E-3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[1]VG_Movimiento_TSJ!$B$10</f>
        <v>2215</v>
      </c>
      <c r="D70" s="5">
        <f>[1]VG_Movimiento_TSJ!$Z$10</f>
        <v>1852</v>
      </c>
      <c r="E70" s="6">
        <f>IF(C70&gt;0,(D70-C70)/C70,"-")</f>
        <v>-0.16388261851015801</v>
      </c>
    </row>
    <row r="71" spans="2:10" ht="20.100000000000001" customHeight="1" thickBot="1" x14ac:dyDescent="0.25">
      <c r="B71" s="4" t="s">
        <v>45</v>
      </c>
      <c r="C71" s="5">
        <f>[1]VG_Movimiento_TSJ!$E$10</f>
        <v>586</v>
      </c>
      <c r="D71" s="5">
        <f>[1]VG_Movimiento_TSJ!$AC$10</f>
        <v>440</v>
      </c>
      <c r="E71" s="6">
        <f t="shared" ref="E71:E77" si="6">IF(C71&gt;0,(D71-C71)/C71,"-")</f>
        <v>-0.24914675767918087</v>
      </c>
    </row>
    <row r="72" spans="2:10" ht="20.100000000000001" customHeight="1" thickBot="1" x14ac:dyDescent="0.25">
      <c r="B72" s="4" t="s">
        <v>43</v>
      </c>
      <c r="C72" s="5">
        <f>[1]VG_Movimiento_TSJ!$H$10</f>
        <v>3</v>
      </c>
      <c r="D72" s="5">
        <f>[1]VG_Movimiento_TSJ!$AF$10</f>
        <v>2</v>
      </c>
      <c r="E72" s="6">
        <f t="shared" si="6"/>
        <v>-0.33333333333333331</v>
      </c>
    </row>
    <row r="73" spans="2:10" ht="20.100000000000001" customHeight="1" thickBot="1" x14ac:dyDescent="0.25">
      <c r="B73" s="4" t="s">
        <v>46</v>
      </c>
      <c r="C73" s="5">
        <f>[1]VG_Movimiento_TSJ!$K$10</f>
        <v>1213</v>
      </c>
      <c r="D73" s="5">
        <f>[1]VG_Movimiento_TSJ!$AI$10</f>
        <v>1003</v>
      </c>
      <c r="E73" s="6">
        <f t="shared" si="6"/>
        <v>-0.17312448474855729</v>
      </c>
    </row>
    <row r="74" spans="2:10" ht="20.100000000000001" customHeight="1" thickBot="1" x14ac:dyDescent="0.25">
      <c r="B74" s="4" t="s">
        <v>47</v>
      </c>
      <c r="C74" s="5">
        <f>[1]VG_Movimiento_TSJ!$N$10</f>
        <v>329</v>
      </c>
      <c r="D74" s="5">
        <f>[1]VG_Movimiento_TSJ!$AL$10</f>
        <v>334</v>
      </c>
      <c r="E74" s="6">
        <f t="shared" si="6"/>
        <v>1.5197568389057751E-2</v>
      </c>
    </row>
    <row r="75" spans="2:10" ht="20.100000000000001" customHeight="1" thickBot="1" x14ac:dyDescent="0.25">
      <c r="B75" s="4" t="s">
        <v>48</v>
      </c>
      <c r="C75" s="5">
        <f>[1]VG_Movimiento_TSJ!$Q$10</f>
        <v>83</v>
      </c>
      <c r="D75" s="5">
        <f>[1]VG_Movimiento_TSJ!$AO$10</f>
        <v>72</v>
      </c>
      <c r="E75" s="6">
        <f t="shared" si="6"/>
        <v>-0.13253012048192772</v>
      </c>
    </row>
    <row r="76" spans="2:10" ht="20.100000000000001" customHeight="1" thickBot="1" x14ac:dyDescent="0.25">
      <c r="B76" s="4" t="s">
        <v>49</v>
      </c>
      <c r="C76" s="5">
        <f>[1]VG_Movimiento_TSJ!$T$10</f>
        <v>0</v>
      </c>
      <c r="D76" s="5">
        <f>[1]VG_Movimiento_TSJ!$AR$10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[1]VG_Movimiento_TSJ!$W$10</f>
        <v>1</v>
      </c>
      <c r="D77" s="5">
        <f>[1]VG_Movimiento_TSJ!$AU$10</f>
        <v>1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[1]Penal_Terminacion_TSJ!$B$9</f>
        <v>107</v>
      </c>
      <c r="D90" s="5">
        <f>[1]Penal_Terminacion_TSJ!$E$9</f>
        <v>107</v>
      </c>
      <c r="E90" s="6">
        <f>IF(C90&gt;0,(D90-C90)/C90,"-")</f>
        <v>0</v>
      </c>
    </row>
    <row r="91" spans="2:5" ht="29.25" thickBot="1" x14ac:dyDescent="0.25">
      <c r="B91" s="4" t="s">
        <v>52</v>
      </c>
      <c r="C91" s="5">
        <f>[1]Penal_Terminacion_TSJ!$C$9</f>
        <v>90</v>
      </c>
      <c r="D91" s="5">
        <f>[1]Penal_Terminacion_TSJ!$F$9</f>
        <v>65</v>
      </c>
      <c r="E91" s="6">
        <f t="shared" ref="E91:E93" si="7">IF(C91&gt;0,(D91-C91)/C91,"-")</f>
        <v>-0.27777777777777779</v>
      </c>
    </row>
    <row r="92" spans="2:5" ht="29.25" customHeight="1" thickBot="1" x14ac:dyDescent="0.25">
      <c r="B92" s="4" t="s">
        <v>53</v>
      </c>
      <c r="C92" s="5">
        <f>[1]Penal_Terminacion_TSJ!$D$9</f>
        <v>112</v>
      </c>
      <c r="D92" s="5">
        <f>[1]Penal_Terminacion_TSJ!$G$9</f>
        <v>75</v>
      </c>
      <c r="E92" s="6">
        <f t="shared" si="7"/>
        <v>-0.33035714285714285</v>
      </c>
    </row>
    <row r="93" spans="2:5" ht="29.25" customHeight="1" thickBot="1" x14ac:dyDescent="0.25">
      <c r="B93" s="4" t="s">
        <v>54</v>
      </c>
      <c r="C93" s="6">
        <f>(C90+C91)/(C90+C91+C92)</f>
        <v>0.63754045307443363</v>
      </c>
      <c r="D93" s="6">
        <f>(D90+D91)/(D90+D91+D92)</f>
        <v>0.69635627530364375</v>
      </c>
      <c r="E93" s="6">
        <f t="shared" si="7"/>
        <v>9.2254259232618915E-2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[1]Penal_Enjuiciados_TSJ!$B$9</f>
        <v>309</v>
      </c>
      <c r="D100" s="5">
        <f>[1]Penal_Enjuiciados_TSJ!$G$9</f>
        <v>251</v>
      </c>
      <c r="E100" s="6">
        <f>IF(C100&gt;0,(D100-C100)/C100,"-")</f>
        <v>-0.18770226537216828</v>
      </c>
    </row>
    <row r="101" spans="2:5" ht="20.100000000000001" customHeight="1" thickBot="1" x14ac:dyDescent="0.25">
      <c r="B101" s="4" t="s">
        <v>41</v>
      </c>
      <c r="C101" s="5">
        <f>[1]Penal_Enjuiciados_TSJ!$C$9</f>
        <v>151</v>
      </c>
      <c r="D101" s="5">
        <f>[1]Penal_Enjuiciados_TSJ!$H$9</f>
        <v>144</v>
      </c>
      <c r="E101" s="6">
        <f t="shared" ref="E101:E105" si="8">IF(C101&gt;0,(D101-C101)/C101,"-")</f>
        <v>-4.6357615894039736E-2</v>
      </c>
    </row>
    <row r="102" spans="2:5" ht="20.100000000000001" customHeight="1" thickBot="1" x14ac:dyDescent="0.25">
      <c r="B102" s="4" t="s">
        <v>42</v>
      </c>
      <c r="C102" s="5">
        <f>[1]Penal_Enjuiciados_TSJ!$D$9</f>
        <v>46</v>
      </c>
      <c r="D102" s="5">
        <f>[1]Penal_Enjuiciados_TSJ!$I$9</f>
        <v>31</v>
      </c>
      <c r="E102" s="6">
        <f t="shared" si="8"/>
        <v>-0.32608695652173914</v>
      </c>
    </row>
    <row r="103" spans="2:5" ht="20.100000000000001" customHeight="1" thickBot="1" x14ac:dyDescent="0.25">
      <c r="B103" s="4" t="s">
        <v>98</v>
      </c>
      <c r="C103" s="6">
        <f>(C101+C102)/C100</f>
        <v>0.63754045307443363</v>
      </c>
      <c r="D103" s="6">
        <f>(D101+D102)/D100</f>
        <v>0.6972111553784861</v>
      </c>
      <c r="E103" s="6">
        <f t="shared" si="8"/>
        <v>9.3595162497219359E-2</v>
      </c>
    </row>
    <row r="104" spans="2:5" ht="20.100000000000001" customHeight="1" thickBot="1" x14ac:dyDescent="0.25">
      <c r="B104" s="4" t="s">
        <v>39</v>
      </c>
      <c r="C104" s="6">
        <f>C101/([1]Penal_Enjuiciados_TSJ!$C$9+[1]Penal_Enjuiciados_TSJ!$E$9)</f>
        <v>0.65367965367965364</v>
      </c>
      <c r="D104" s="6">
        <f>D101/([1]Penal_Enjuiciados_TSJ!$H$9+[1]Penal_Enjuiciados_TSJ!$J$9)</f>
        <v>0.69565217391304346</v>
      </c>
      <c r="E104" s="6">
        <f t="shared" si="8"/>
        <v>6.4209617045781778E-2</v>
      </c>
    </row>
    <row r="105" spans="2:5" ht="20.100000000000001" customHeight="1" thickBot="1" x14ac:dyDescent="0.25">
      <c r="B105" s="4" t="s">
        <v>40</v>
      </c>
      <c r="C105" s="6">
        <f>C102/([1]Penal_Enjuiciados_TSJ!$D$9+[1]Penal_Enjuiciados_TSJ!$F$9)</f>
        <v>0.58974358974358976</v>
      </c>
      <c r="D105" s="6">
        <f>D102/([1]Penal_Enjuiciados_TSJ!$I$9+[1]Penal_Enjuiciados_TSJ!$K$9)</f>
        <v>0.70454545454545459</v>
      </c>
      <c r="E105" s="6">
        <f t="shared" si="8"/>
        <v>0.1946640316205534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[1]Penal_Movimientos_TSJ!$B$9</f>
        <v>301</v>
      </c>
      <c r="D112" s="5">
        <f>[1]Penal_Movimientos_TSJ!$E$9</f>
        <v>268</v>
      </c>
      <c r="E112" s="6">
        <f>IF(C112&gt;0,(D112-C112)/C112,"-")</f>
        <v>-0.10963455149501661</v>
      </c>
    </row>
    <row r="113" spans="2:14" ht="15" thickBot="1" x14ac:dyDescent="0.25">
      <c r="B113" s="4" t="s">
        <v>56</v>
      </c>
      <c r="C113" s="5">
        <f>[1]Penal_Movimientos_TSJ!$C$9</f>
        <v>97</v>
      </c>
      <c r="D113" s="5">
        <f>[1]Penal_Movimientos_TSJ!$F$9</f>
        <v>113</v>
      </c>
      <c r="E113" s="6">
        <f t="shared" ref="E113:E114" si="9">IF(C113&gt;0,(D113-C113)/C113,"-")</f>
        <v>0.16494845360824742</v>
      </c>
    </row>
    <row r="114" spans="2:14" ht="15" thickBot="1" x14ac:dyDescent="0.25">
      <c r="B114" s="4" t="s">
        <v>57</v>
      </c>
      <c r="C114" s="5">
        <f>[1]Penal_Movimientos_TSJ!$D$9</f>
        <v>204</v>
      </c>
      <c r="D114" s="5">
        <f>[1]Penal_Movimientos_TSJ!$G$9</f>
        <v>155</v>
      </c>
      <c r="E114" s="6">
        <f t="shared" si="9"/>
        <v>-0.24019607843137256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Instancia_TSJ'!$B$9</f>
        <v>1</v>
      </c>
      <c r="D128" s="10">
        <f>'[1]AP_Terminacion_1ª Instancia_TSJ'!$H$9</f>
        <v>0</v>
      </c>
      <c r="E128" s="10">
        <f>'[1]AP_Terminacion_1ª Instancia_TSJ'!$N$9</f>
        <v>0</v>
      </c>
      <c r="F128" s="10">
        <f>'[1]AP_Terminacion_1ª Instancia_TSJ'!$T$9</f>
        <v>1</v>
      </c>
      <c r="G128" s="10">
        <f>'[1]AP_Terminacion_1ª Instancia_TSJ'!$Z$9</f>
        <v>0</v>
      </c>
      <c r="H128" s="10">
        <f>'[1]AP_Terminacion_1ª Instancia_TSJ'!$AF$9</f>
        <v>0</v>
      </c>
      <c r="I128" s="10">
        <f>'[1]AP_Terminacion_1ª Instancia_TSJ'!$AL$9</f>
        <v>0</v>
      </c>
      <c r="J128" s="10">
        <f>'[1]AP_Terminacion_1ª Instancia_TSJ'!$AR$9</f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f>'[1]AP_Terminacion_1ª Instancia_TSJ'!$C$9</f>
        <v>1</v>
      </c>
      <c r="D129" s="10">
        <f>'[1]AP_Terminacion_1ª Instancia_TSJ'!$I$9</f>
        <v>0</v>
      </c>
      <c r="E129" s="10">
        <f>'[1]AP_Terminacion_1ª Instancia_TSJ'!$O$9</f>
        <v>0</v>
      </c>
      <c r="F129" s="10">
        <f>'[1]AP_Terminacion_1ª Instancia_TSJ'!$U$9</f>
        <v>1</v>
      </c>
      <c r="G129" s="10">
        <f>'[1]AP_Terminacion_1ª Instancia_TSJ'!$AA$9</f>
        <v>0</v>
      </c>
      <c r="H129" s="10">
        <f>'[1]AP_Terminacion_1ª Instancia_TSJ'!$AG$9</f>
        <v>0</v>
      </c>
      <c r="I129" s="10">
        <f>'[1]AP_Terminacion_1ª Instancia_TSJ'!$AM$9</f>
        <v>0</v>
      </c>
      <c r="J129" s="10">
        <f>'[1]AP_Terminacion_1ª Instancia_TSJ'!$AS$9</f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f>'[1]AP_Terminacion_1ª Instancia_TSJ'!$D$9</f>
        <v>0</v>
      </c>
      <c r="D130" s="10">
        <f>'[1]AP_Terminacion_1ª Instancia_TSJ'!$J$9</f>
        <v>0</v>
      </c>
      <c r="E130" s="10">
        <f>'[1]AP_Terminacion_1ª Instancia_TSJ'!$P$9</f>
        <v>0</v>
      </c>
      <c r="F130" s="10">
        <f>'[1]AP_Terminacion_1ª Instancia_TSJ'!$V$9</f>
        <v>0</v>
      </c>
      <c r="G130" s="10">
        <f>'[1]AP_Terminacion_1ª Instancia_TSJ'!$AB$9</f>
        <v>0</v>
      </c>
      <c r="H130" s="10">
        <f>'[1]AP_Terminacion_1ª Instancia_TSJ'!$AH$9</f>
        <v>0</v>
      </c>
      <c r="I130" s="10">
        <f>'[1]AP_Terminacion_1ª Instancia_TSJ'!$AN$9</f>
        <v>0</v>
      </c>
      <c r="J130" s="10">
        <f>'[1]AP_Terminacion_1ª Instancia_TSJ'!$AT$9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Instancia_TSJ'!$E$9</f>
        <v>0</v>
      </c>
      <c r="D131" s="10">
        <f>'[1]AP_Terminacion_1ª Instancia_TSJ'!$K$9</f>
        <v>0</v>
      </c>
      <c r="E131" s="10">
        <f>'[1]AP_Terminacion_1ª Instancia_TSJ'!$Q$9</f>
        <v>0</v>
      </c>
      <c r="F131" s="10">
        <f>'[1]AP_Terminacion_1ª Instancia_TSJ'!$W$9</f>
        <v>0</v>
      </c>
      <c r="G131" s="10">
        <f>'[1]AP_Terminacion_1ª Instancia_TSJ'!$AC$9</f>
        <v>0</v>
      </c>
      <c r="H131" s="10">
        <f>'[1]AP_Terminacion_1ª Instancia_TSJ'!$AI$9</f>
        <v>0</v>
      </c>
      <c r="I131" s="10">
        <f>'[1]AP_Terminacion_1ª Instancia_TSJ'!$AO$9</f>
        <v>0</v>
      </c>
      <c r="J131" s="10">
        <f>'[1]AP_Terminacion_1ª Instancia_TSJ'!$AU$9</f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Instancia_TSJ'!$F$9</f>
        <v>0</v>
      </c>
      <c r="D132" s="10">
        <f>'[1]AP_Terminacion_1ª Instancia_TSJ'!$L$9</f>
        <v>0</v>
      </c>
      <c r="E132" s="10">
        <f>'[1]AP_Terminacion_1ª Instancia_TSJ'!$R$9</f>
        <v>0</v>
      </c>
      <c r="F132" s="10">
        <f>'[1]AP_Terminacion_1ª Instancia_TSJ'!$X$9</f>
        <v>0</v>
      </c>
      <c r="G132" s="10">
        <f>'[1]AP_Terminacion_1ª Instancia_TSJ'!$AD$9</f>
        <v>0</v>
      </c>
      <c r="H132" s="10">
        <f>'[1]AP_Terminacion_1ª Instancia_TSJ'!$AJ$9</f>
        <v>0</v>
      </c>
      <c r="I132" s="10">
        <f>'[1]AP_Terminacion_1ª Instancia_TSJ'!$AP$9</f>
        <v>0</v>
      </c>
      <c r="J132" s="10">
        <f>'[1]AP_Terminacion_1ª Instancia_TSJ'!$AV$9</f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f>'[1]AP_Terminacion_1ª Instancia_TSJ'!$G$9</f>
        <v>2</v>
      </c>
      <c r="D133" s="10">
        <f>'[1]AP_Terminacion_1ª Instancia_TSJ'!$M$9</f>
        <v>0</v>
      </c>
      <c r="E133" s="10">
        <f>'[1]AP_Terminacion_1ª Instancia_TSJ'!$S$9</f>
        <v>0</v>
      </c>
      <c r="F133" s="10">
        <f>'[1]AP_Terminacion_1ª Instancia_TSJ'!$Y$9</f>
        <v>2</v>
      </c>
      <c r="G133" s="10">
        <f>'[1]AP_Terminacion_1ª Instancia_TSJ'!$AE$9</f>
        <v>0</v>
      </c>
      <c r="H133" s="10">
        <f>'[1]AP_Terminacion_1ª Instancia_TSJ'!$AK$9</f>
        <v>0</v>
      </c>
      <c r="I133" s="10">
        <f>'[1]AP_Terminacion_1ª Instancia_TSJ'!$AQ$9</f>
        <v>0</v>
      </c>
      <c r="J133" s="10">
        <f>'[1]AP_Terminacion_1ª Instancia_TSJ'!$AW$9</f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0.5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0.5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'[1]AP-Terminacion-Recursos_TSJ'!$B$9</f>
        <v>25</v>
      </c>
      <c r="D143" s="10">
        <f>'[1]AP-Terminacion-Recursos_TSJ'!$C$9</f>
        <v>0</v>
      </c>
      <c r="E143" s="10">
        <f>'[1]AP-Terminacion-Recursos_TSJ'!$D$9</f>
        <v>1</v>
      </c>
      <c r="F143" s="10">
        <f>'[1]AP-Terminacion-Recursos_TSJ'!$E$9</f>
        <v>26</v>
      </c>
      <c r="G143" s="10">
        <f>'[1]AP-Terminacion-Recursos_TSJ'!$Z$9</f>
        <v>11</v>
      </c>
      <c r="H143" s="10">
        <f>'[1]AP-Terminacion-Recursos_TSJ'!$AA$9</f>
        <v>0</v>
      </c>
      <c r="I143" s="10">
        <f>'[1]AP-Terminacion-Recursos_TSJ'!$AB$9</f>
        <v>1</v>
      </c>
      <c r="J143" s="10">
        <f>'[1]AP-Terminacion-Recursos_TSJ'!$AC$9</f>
        <v>12</v>
      </c>
      <c r="K143" s="6">
        <f>IF(C143=0,"-",(G143-C143)/C143)</f>
        <v>-0.56000000000000005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-0.53846153846153844</v>
      </c>
    </row>
    <row r="144" spans="2:14" ht="15" thickBot="1" x14ac:dyDescent="0.25">
      <c r="B144" s="4" t="s">
        <v>72</v>
      </c>
      <c r="C144" s="10">
        <f>'[1]AP-Terminacion-Recursos_TSJ'!$F$9</f>
        <v>4</v>
      </c>
      <c r="D144" s="10">
        <f>'[1]AP-Terminacion-Recursos_TSJ'!$G$9</f>
        <v>0</v>
      </c>
      <c r="E144" s="10">
        <f>'[1]AP-Terminacion-Recursos_TSJ'!$H$9</f>
        <v>0</v>
      </c>
      <c r="F144" s="10">
        <f>'[1]AP-Terminacion-Recursos_TSJ'!$I$9</f>
        <v>4</v>
      </c>
      <c r="G144" s="10">
        <f>'[1]AP-Terminacion-Recursos_TSJ'!$AD$9</f>
        <v>7</v>
      </c>
      <c r="H144" s="10">
        <f>'[1]AP-Terminacion-Recursos_TSJ'!$AE$9</f>
        <v>0</v>
      </c>
      <c r="I144" s="10">
        <f>'[1]AP-Terminacion-Recursos_TSJ'!$AF$9</f>
        <v>0</v>
      </c>
      <c r="J144" s="10">
        <f>'[1]AP-Terminacion-Recursos_TSJ'!$AG$9</f>
        <v>7</v>
      </c>
      <c r="K144" s="6">
        <f t="shared" ref="K144:K147" si="16">IF(C144=0,"-",(G144-C144)/C144)</f>
        <v>0.75</v>
      </c>
      <c r="L144" s="6" t="str">
        <f t="shared" si="15"/>
        <v>-</v>
      </c>
      <c r="M144" s="6" t="str">
        <f t="shared" si="15"/>
        <v>-</v>
      </c>
      <c r="N144" s="6">
        <f t="shared" si="15"/>
        <v>0.75</v>
      </c>
    </row>
    <row r="145" spans="2:14" ht="15" thickBot="1" x14ac:dyDescent="0.25">
      <c r="B145" s="4" t="s">
        <v>73</v>
      </c>
      <c r="C145" s="10">
        <f>'[1]AP-Terminacion-Recursos_TSJ'!$J$9</f>
        <v>68</v>
      </c>
      <c r="D145" s="10">
        <f>'[1]AP-Terminacion-Recursos_TSJ'!$K$9</f>
        <v>0</v>
      </c>
      <c r="E145" s="10">
        <f>'[1]AP-Terminacion-Recursos_TSJ'!$L$9</f>
        <v>3</v>
      </c>
      <c r="F145" s="10">
        <f>'[1]AP-Terminacion-Recursos_TSJ'!$M$9</f>
        <v>71</v>
      </c>
      <c r="G145" s="10">
        <f>'[1]AP-Terminacion-Recursos_TSJ'!$AH$9</f>
        <v>36</v>
      </c>
      <c r="H145" s="10">
        <f>'[1]AP-Terminacion-Recursos_TSJ'!$AI$9</f>
        <v>0</v>
      </c>
      <c r="I145" s="10">
        <f>'[1]AP-Terminacion-Recursos_TSJ'!$AJ$9</f>
        <v>2</v>
      </c>
      <c r="J145" s="10">
        <f>'[1]AP-Terminacion-Recursos_TSJ'!$AK$9</f>
        <v>38</v>
      </c>
      <c r="K145" s="6">
        <f t="shared" si="16"/>
        <v>-0.47058823529411764</v>
      </c>
      <c r="L145" s="6" t="str">
        <f t="shared" si="15"/>
        <v>-</v>
      </c>
      <c r="M145" s="6">
        <f t="shared" si="15"/>
        <v>-0.33333333333333331</v>
      </c>
      <c r="N145" s="6">
        <f t="shared" si="15"/>
        <v>-0.46478873239436619</v>
      </c>
    </row>
    <row r="146" spans="2:14" ht="15" thickBot="1" x14ac:dyDescent="0.25">
      <c r="B146" s="4" t="s">
        <v>74</v>
      </c>
      <c r="C146" s="10">
        <f>'[1]AP-Terminacion-Recursos_TSJ'!$N$9</f>
        <v>21</v>
      </c>
      <c r="D146" s="10">
        <f>'[1]AP-Terminacion-Recursos_TSJ'!$O$9</f>
        <v>0</v>
      </c>
      <c r="E146" s="10">
        <f>'[1]AP-Terminacion-Recursos_TSJ'!$P$9</f>
        <v>0</v>
      </c>
      <c r="F146" s="10">
        <f>'[1]AP-Terminacion-Recursos_TSJ'!$Q$9</f>
        <v>21</v>
      </c>
      <c r="G146" s="10">
        <f>'[1]AP-Terminacion-Recursos_TSJ'!$AL$9</f>
        <v>10</v>
      </c>
      <c r="H146" s="10">
        <f>'[1]AP-Terminacion-Recursos_TSJ'!$AM$9</f>
        <v>0</v>
      </c>
      <c r="I146" s="10">
        <f>'[1]AP-Terminacion-Recursos_TSJ'!$AN$9</f>
        <v>0</v>
      </c>
      <c r="J146" s="10">
        <f>'[1]AP-Terminacion-Recursos_TSJ'!$AO$9</f>
        <v>10</v>
      </c>
      <c r="K146" s="6">
        <f t="shared" si="16"/>
        <v>-0.52380952380952384</v>
      </c>
      <c r="L146" s="6" t="str">
        <f t="shared" si="15"/>
        <v>-</v>
      </c>
      <c r="M146" s="6" t="str">
        <f t="shared" si="15"/>
        <v>-</v>
      </c>
      <c r="N146" s="6">
        <f t="shared" si="15"/>
        <v>-0.52380952380952384</v>
      </c>
    </row>
    <row r="147" spans="2:14" ht="15" thickBot="1" x14ac:dyDescent="0.25">
      <c r="B147" s="4" t="s">
        <v>75</v>
      </c>
      <c r="C147" s="10">
        <f>'[1]AP-Terminacion-Recursos_TSJ'!$R$9</f>
        <v>4</v>
      </c>
      <c r="D147" s="10">
        <f>'[1]AP-Terminacion-Recursos_TSJ'!$S$9</f>
        <v>0</v>
      </c>
      <c r="E147" s="10">
        <f>'[1]AP-Terminacion-Recursos_TSJ'!$T$9</f>
        <v>0</v>
      </c>
      <c r="F147" s="10">
        <f>'[1]AP-Terminacion-Recursos_TSJ'!$U$9</f>
        <v>4</v>
      </c>
      <c r="G147" s="10">
        <f>'[1]AP-Terminacion-Recursos_TSJ'!$AP$9</f>
        <v>0</v>
      </c>
      <c r="H147" s="10">
        <f>'[1]AP-Terminacion-Recursos_TSJ'!$AQ$9</f>
        <v>0</v>
      </c>
      <c r="I147" s="10">
        <f>'[1]AP-Terminacion-Recursos_TSJ'!$AR$9</f>
        <v>0</v>
      </c>
      <c r="J147" s="10">
        <f>'[1]AP-Terminacion-Recursos_TSJ'!$AS$9</f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f>'[1]AP-Terminacion-Recursos_TSJ'!$V$9</f>
        <v>122</v>
      </c>
      <c r="D148" s="10">
        <f>'[1]AP-Terminacion-Recursos_TSJ'!$W$9</f>
        <v>0</v>
      </c>
      <c r="E148" s="10">
        <f>'[1]AP-Terminacion-Recursos_TSJ'!$X$9</f>
        <v>4</v>
      </c>
      <c r="F148" s="10">
        <f>'[1]AP-Terminacion-Recursos_TSJ'!$Y$9</f>
        <v>126</v>
      </c>
      <c r="G148" s="10">
        <f>'[1]AP-Terminacion-Recursos_TSJ'!$AT$9</f>
        <v>64</v>
      </c>
      <c r="H148" s="10">
        <f>'[1]AP-Terminacion-Recursos_TSJ'!$AU$9</f>
        <v>0</v>
      </c>
      <c r="I148" s="10">
        <f>'[1]AP-Terminacion-Recursos_TSJ'!$AV$9</f>
        <v>3</v>
      </c>
      <c r="J148" s="10">
        <f>'[1]AP-Terminacion-Recursos_TSJ'!$AW$9</f>
        <v>67</v>
      </c>
      <c r="K148" s="6">
        <f t="shared" ref="K148" si="17">IF(C148=0,"-",(G148-C148)/C148)</f>
        <v>-0.47540983606557374</v>
      </c>
      <c r="L148" s="6" t="str">
        <f t="shared" ref="L148" si="18">IF(D148=0,"-",(H148-D148)/D148)</f>
        <v>-</v>
      </c>
      <c r="M148" s="6">
        <f t="shared" ref="M148" si="19">IF(E148=0,"-",(I148-E148)/E148)</f>
        <v>-0.25</v>
      </c>
      <c r="N148" s="6">
        <f t="shared" ref="N148" si="20">IF(F148=0,"-",(J148-F148)/F148)</f>
        <v>-0.46825396825396826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0.26881720430107525</v>
      </c>
      <c r="D149" s="6" t="str">
        <f t="shared" si="21"/>
        <v>-</v>
      </c>
      <c r="E149" s="6">
        <f t="shared" si="21"/>
        <v>0.25</v>
      </c>
      <c r="F149" s="6">
        <f t="shared" si="21"/>
        <v>0.26804123711340205</v>
      </c>
      <c r="G149" s="6">
        <f t="shared" si="21"/>
        <v>0.23404255319148937</v>
      </c>
      <c r="H149" s="6" t="str">
        <f t="shared" si="21"/>
        <v>-</v>
      </c>
      <c r="I149" s="6">
        <f t="shared" si="21"/>
        <v>0.33333333333333331</v>
      </c>
      <c r="J149" s="6">
        <f t="shared" si="21"/>
        <v>0.24</v>
      </c>
      <c r="K149" s="6">
        <f>IF(OR(C149="-",G149="-"),"-",(G149-C149)/C149)</f>
        <v>-0.12936170212765949</v>
      </c>
      <c r="L149" s="6" t="str">
        <f t="shared" ref="L149:N150" si="22">IF(OR(D149="-",H149="-"),"-",(H149-D149)/D149)</f>
        <v>-</v>
      </c>
      <c r="M149" s="6">
        <f t="shared" si="22"/>
        <v>0.33333333333333326</v>
      </c>
      <c r="N149" s="6">
        <f t="shared" si="22"/>
        <v>-0.10461538461538462</v>
      </c>
    </row>
    <row r="150" spans="2:14" ht="29.25" thickBot="1" x14ac:dyDescent="0.25">
      <c r="B150" s="7" t="s">
        <v>77</v>
      </c>
      <c r="C150" s="6">
        <f t="shared" si="21"/>
        <v>0.16</v>
      </c>
      <c r="D150" s="6" t="str">
        <f t="shared" si="21"/>
        <v>-</v>
      </c>
      <c r="E150" s="6" t="str">
        <f t="shared" si="21"/>
        <v>-</v>
      </c>
      <c r="F150" s="6">
        <f t="shared" si="21"/>
        <v>0.16</v>
      </c>
      <c r="G150" s="6">
        <f t="shared" si="21"/>
        <v>0.41176470588235292</v>
      </c>
      <c r="H150" s="6" t="str">
        <f t="shared" si="21"/>
        <v>-</v>
      </c>
      <c r="I150" s="6" t="str">
        <f t="shared" si="21"/>
        <v>-</v>
      </c>
      <c r="J150" s="6">
        <f t="shared" si="21"/>
        <v>0.41176470588235292</v>
      </c>
      <c r="K150" s="6">
        <f>IF(OR(C150="-",G150="-"),"-",(G150-C150)/C150)</f>
        <v>1.5735294117647056</v>
      </c>
      <c r="L150" s="6" t="str">
        <f t="shared" si="22"/>
        <v>-</v>
      </c>
      <c r="M150" s="6" t="str">
        <f t="shared" si="22"/>
        <v>-</v>
      </c>
      <c r="N150" s="6">
        <f t="shared" si="22"/>
        <v>1.5735294117647056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[1]AP_Apelaciones!$B$9</f>
        <v>90</v>
      </c>
      <c r="D157" s="19">
        <f>[1]AP_Apelaciones!$E$9</f>
        <v>46</v>
      </c>
      <c r="E157" s="18">
        <f>IF(C157=0,"-",(D157-C157)/C157)</f>
        <v>-0.48888888888888887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[1]AP_Apelaciones!$C$9</f>
        <v>28</v>
      </c>
      <c r="D158" s="19">
        <f>[1]AP_Apelaciones!$F$9</f>
        <v>18</v>
      </c>
      <c r="E158" s="18">
        <f t="shared" ref="E158:E159" si="23">IF(C158=0,"-",(D158-C158)/C158)</f>
        <v>-0.35714285714285715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[1]AP_Apelaciones!$D$9</f>
        <v>4</v>
      </c>
      <c r="D159" s="19">
        <f>[1]AP_Apelaciones!$G$9</f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0.73770491803278693</v>
      </c>
      <c r="D160" s="18">
        <f>IF(D157=0,"-",D157/(D157+D158+D159))</f>
        <v>0.71875</v>
      </c>
      <c r="E160" s="18">
        <f>IF(OR(C160="-",D160="-"),"-",(D160-C160)/C160)</f>
        <v>-2.5694444444444499E-2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[1]AP_Enjuiciados_TSJ!$B$9</f>
        <v>2</v>
      </c>
      <c r="D166" s="5">
        <f>[1]AP_Enjuiciados_TSJ!$G$9</f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f>[1]AP_Enjuiciados_TSJ!$C$9</f>
        <v>1</v>
      </c>
      <c r="D167" s="5">
        <f>[1]AP_Enjuiciados_TSJ!$H$9</f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f>[1]AP_Enjuiciados_TSJ!$D$9</f>
        <v>0</v>
      </c>
      <c r="D168" s="5">
        <f>[1]AP_Enjuiciados_TSJ!$I$9</f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0.5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IF(C167=0,"-",C167/(C167+[1]AP_Enjuiciados_TSJ!$E$9))</f>
        <v>0.5</v>
      </c>
      <c r="D170" s="6" t="str">
        <f>IF(D167=0,"-",D167/(D167+[1]AP_Enjuiciados_TSJ!$J$9))</f>
        <v>-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tr">
        <f>IF(C168=0,"-",C168/(C168+[1]AP_Enjuiciados_TSJ!$F$9))</f>
        <v>-</v>
      </c>
      <c r="D171" s="6" t="str">
        <f>IF(D168=0,"-",D168/(D168+[1]AP_Enjuiciados_TSJ!$K$9))</f>
        <v>-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[1]AP_1ªIns_TSJ!$B$9</f>
        <v>1</v>
      </c>
      <c r="D178" s="5">
        <f>[1]AP_1ªIns_TSJ!$F$9</f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f>[1]AP_1ªIns_TSJ!$C$9</f>
        <v>1</v>
      </c>
      <c r="D179" s="5">
        <f>[1]AP_1ªIns_TSJ!$G$9</f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f>[1]AP_1ªIns_TSJ!$D$9</f>
        <v>0</v>
      </c>
      <c r="D180" s="5">
        <f>[1]AP_1ªIns_TSJ!$H$9</f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f>[1]AP_1ªIns_TSJ!$E$9</f>
        <v>0</v>
      </c>
      <c r="D181" s="5">
        <f>[1]AP_1ªIns_TSJ!$I$9</f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f>[1]AP_Recursos_TSJ!$B$9</f>
        <v>99</v>
      </c>
      <c r="D182" s="5">
        <f>[1]AP_Recursos_TSJ!$F$9</f>
        <v>72</v>
      </c>
      <c r="E182" s="6">
        <f t="shared" si="26"/>
        <v>-0.27272727272727271</v>
      </c>
      <c r="H182" s="13"/>
    </row>
    <row r="183" spans="2:8" ht="15" thickBot="1" x14ac:dyDescent="0.25">
      <c r="B183" s="4" t="s">
        <v>47</v>
      </c>
      <c r="C183" s="5">
        <f>[1]AP_Recursos_TSJ!$C$9</f>
        <v>97</v>
      </c>
      <c r="D183" s="5">
        <f>[1]AP_Recursos_TSJ!$G$9</f>
        <v>68</v>
      </c>
      <c r="E183" s="6">
        <f t="shared" si="26"/>
        <v>-0.29896907216494845</v>
      </c>
      <c r="H183" s="13"/>
    </row>
    <row r="184" spans="2:8" ht="15" thickBot="1" x14ac:dyDescent="0.25">
      <c r="B184" s="4" t="s">
        <v>70</v>
      </c>
      <c r="C184" s="5">
        <f>[1]AP_Recursos_TSJ!$D$9</f>
        <v>0</v>
      </c>
      <c r="D184" s="5">
        <f>[1]AP_Recursos_TSJ!$H$9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[1]AP_Recursos_TSJ!$E$9</f>
        <v>2</v>
      </c>
      <c r="D185" s="5">
        <f>[1]AP_Recursos_TSJ!$I$9</f>
        <v>4</v>
      </c>
      <c r="E185" s="6">
        <f t="shared" si="26"/>
        <v>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[1]Menores_Sentencia_TSJ!$B$9</f>
        <v>5</v>
      </c>
      <c r="D197" s="5">
        <f>[1]Menores_Sentencia_TSJ!$F$9</f>
        <v>3</v>
      </c>
      <c r="E197" s="6">
        <f t="shared" ref="E197:E200" si="27">IF(C197=0,"-",(D197-C197)/C197)</f>
        <v>-0.4</v>
      </c>
    </row>
    <row r="198" spans="2:5" ht="15" thickBot="1" x14ac:dyDescent="0.25">
      <c r="B198" s="4" t="s">
        <v>83</v>
      </c>
      <c r="C198" s="5">
        <f>[1]Menores_Sentencia_TSJ!$C$9</f>
        <v>0</v>
      </c>
      <c r="D198" s="5">
        <f>[1]Menores_Sentencia_TSJ!$G$9</f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[1]Menores_Sentencia_TSJ!$D$9</f>
        <v>5</v>
      </c>
      <c r="D199" s="5">
        <f>[1]Menores_Sentencia_TSJ!$H$9</f>
        <v>4</v>
      </c>
      <c r="E199" s="6">
        <f t="shared" si="27"/>
        <v>-0.2</v>
      </c>
    </row>
    <row r="200" spans="2:5" ht="15" thickBot="1" x14ac:dyDescent="0.25">
      <c r="B200" s="4" t="s">
        <v>85</v>
      </c>
      <c r="C200" s="5">
        <f>[1]Menores_Sentencia_TSJ!$E$9</f>
        <v>4</v>
      </c>
      <c r="D200" s="5">
        <f>[1]Menores_Sentencia_TSJ!$I$9</f>
        <v>3</v>
      </c>
      <c r="E200" s="6">
        <f t="shared" si="27"/>
        <v>-0.25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[1]Menores_Enjuiciados_TSJ!$B$9</f>
        <v>5</v>
      </c>
      <c r="D208" s="5">
        <f>[1]Menores_Enjuiciados_TSJ!$H$9</f>
        <v>3</v>
      </c>
      <c r="E208" s="6">
        <f t="shared" si="28"/>
        <v>-0.4</v>
      </c>
    </row>
    <row r="209" spans="2:5" ht="20.100000000000001" customHeight="1" thickBot="1" x14ac:dyDescent="0.25">
      <c r="B209" s="17" t="s">
        <v>86</v>
      </c>
      <c r="C209" s="5">
        <f>[1]Menores_Enjuiciados_TSJ!$C$9</f>
        <v>3</v>
      </c>
      <c r="D209" s="5">
        <f>[1]Menores_Enjuiciados_TSJ!$I$9</f>
        <v>3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f>[1]Menores_Enjuiciados_TSJ!$D$9</f>
        <v>2</v>
      </c>
      <c r="D210" s="5">
        <f>[1]Menores_Enjuiciados_TSJ!$J$9</f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[1]Menores_Enjuiciados_TSJ!$E$9</f>
        <v>0</v>
      </c>
      <c r="D212" s="5">
        <f>[1]Menores_Enjuiciados_TSJ!$K$9</f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[1]Menores_Enjuiciados_TSJ!$F$9</f>
        <v>0</v>
      </c>
      <c r="D213" s="5">
        <f>[1]Menores_Enjuiciados_TSJ!$L$9</f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[1]Menores_Enjuiciados_TSJ!$G$9</f>
        <v>0</v>
      </c>
      <c r="D214" s="5">
        <f>[1]Menores_Enjuiciados_TSJ!$M$9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[1]Menores_Asuntos_TSJ!$B$9</f>
        <v>5</v>
      </c>
      <c r="D221" s="5">
        <f>[1]Menores_Asuntos_TSJ!$E$9</f>
        <v>4</v>
      </c>
      <c r="E221" s="6">
        <f t="shared" ref="E221:E223" si="30">IF(C221=0,"-",(D221-C221)/C221)</f>
        <v>-0.2</v>
      </c>
    </row>
    <row r="222" spans="2:5" ht="15" thickBot="1" x14ac:dyDescent="0.25">
      <c r="B222" s="16" t="s">
        <v>92</v>
      </c>
      <c r="C222" s="5">
        <f>[1]Menores_Asuntos_TSJ!$C$9</f>
        <v>5</v>
      </c>
      <c r="D222" s="5">
        <f>[1]Menores_Asuntos_TSJ!$F$9</f>
        <v>4</v>
      </c>
      <c r="E222" s="6">
        <f t="shared" si="30"/>
        <v>-0.2</v>
      </c>
    </row>
    <row r="223" spans="2:5" ht="15" thickBot="1" x14ac:dyDescent="0.25">
      <c r="B223" s="16" t="s">
        <v>93</v>
      </c>
      <c r="C223" s="5">
        <f>[1]Menores_Asuntos_TSJ!$D$9</f>
        <v>1</v>
      </c>
      <c r="D223" s="5">
        <f>[1]Menores_Asuntos_TSJ!$G$9</f>
        <v>1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TSJ'!$B$10</f>
        <v>5269</v>
      </c>
      <c r="D14" s="5">
        <f>'[1]VG_Denuncias TSJ'!$V$10</f>
        <v>4759</v>
      </c>
      <c r="E14" s="6">
        <f>IF(C14&gt;0,(D14-C14)/C14)</f>
        <v>-9.6792560258113489E-2</v>
      </c>
    </row>
    <row r="15" spans="1:5" ht="20.100000000000001" customHeight="1" thickBot="1" x14ac:dyDescent="0.25">
      <c r="B15" s="4" t="s">
        <v>17</v>
      </c>
      <c r="C15" s="5">
        <f>'[1]VG_Denuncias TSJ'!$C$10</f>
        <v>5162</v>
      </c>
      <c r="D15" s="5">
        <f>'[1]VG_Denuncias TSJ'!$W$10</f>
        <v>4744</v>
      </c>
      <c r="E15" s="6">
        <f t="shared" ref="E15:E25" si="0">IF(C15&gt;0,(D15-C15)/C15)</f>
        <v>-8.0976365749709414E-2</v>
      </c>
    </row>
    <row r="16" spans="1:5" ht="20.100000000000001" customHeight="1" thickBot="1" x14ac:dyDescent="0.25">
      <c r="B16" s="4" t="s">
        <v>18</v>
      </c>
      <c r="C16" s="5">
        <f>'[1]VG_Denuncias TSJ'!$D$10</f>
        <v>3764</v>
      </c>
      <c r="D16" s="5">
        <f>'[1]VG_Denuncias TSJ'!$X$10</f>
        <v>3570</v>
      </c>
      <c r="E16" s="6">
        <f t="shared" si="0"/>
        <v>-5.1540913921360253E-2</v>
      </c>
    </row>
    <row r="17" spans="2:5" ht="20.100000000000001" customHeight="1" thickBot="1" x14ac:dyDescent="0.25">
      <c r="B17" s="4" t="s">
        <v>19</v>
      </c>
      <c r="C17" s="5">
        <f>'[1]VG_Denuncias TSJ'!$E$10</f>
        <v>1398</v>
      </c>
      <c r="D17" s="5">
        <f>'[1]VG_Denuncias TSJ'!$Y$10</f>
        <v>1174</v>
      </c>
      <c r="E17" s="6">
        <f t="shared" si="0"/>
        <v>-0.16022889842632332</v>
      </c>
    </row>
    <row r="18" spans="2:5" ht="20.100000000000001" customHeight="1" thickBot="1" x14ac:dyDescent="0.25">
      <c r="B18" s="4" t="s">
        <v>100</v>
      </c>
      <c r="C18" s="5">
        <f>'[1]VG_Denuncias TSJ'!$M$10</f>
        <v>0</v>
      </c>
      <c r="D18" s="5">
        <f>'[1]VG_Denuncias TSJ'!$AG$10</f>
        <v>10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TSJ'!$N$10</f>
        <v>0</v>
      </c>
      <c r="D19" s="5">
        <f>'[1]VG_Denuncias TSJ'!$AH$10</f>
        <v>8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0.27082526152654007</v>
      </c>
      <c r="D20" s="6">
        <f>D17/D15</f>
        <v>0.24747048903878582</v>
      </c>
      <c r="E20" s="6">
        <f t="shared" si="0"/>
        <v>-8.6235576238760686E-2</v>
      </c>
    </row>
    <row r="21" spans="2:5" ht="30" customHeight="1" thickBot="1" x14ac:dyDescent="0.25">
      <c r="B21" s="4" t="s">
        <v>23</v>
      </c>
      <c r="C21" s="5">
        <f>'[1]VG_Denuncias TSJ'!$O$10</f>
        <v>505</v>
      </c>
      <c r="D21" s="5">
        <f>'[1]VG_Denuncias TSJ'!$AI$10</f>
        <v>435</v>
      </c>
      <c r="E21" s="6">
        <f t="shared" si="0"/>
        <v>-0.13861386138613863</v>
      </c>
    </row>
    <row r="22" spans="2:5" ht="20.100000000000001" customHeight="1" thickBot="1" x14ac:dyDescent="0.25">
      <c r="B22" s="4" t="s">
        <v>24</v>
      </c>
      <c r="C22" s="5">
        <f>'[1]VG_Denuncias TSJ'!$P$10</f>
        <v>326</v>
      </c>
      <c r="D22" s="5">
        <f>'[1]VG_Denuncias TSJ'!$AJ$10</f>
        <v>208</v>
      </c>
      <c r="E22" s="6">
        <f t="shared" si="0"/>
        <v>-0.3619631901840491</v>
      </c>
    </row>
    <row r="23" spans="2:5" ht="20.100000000000001" customHeight="1" thickBot="1" x14ac:dyDescent="0.25">
      <c r="B23" s="4" t="s">
        <v>25</v>
      </c>
      <c r="C23" s="5">
        <f>'[1]VG_Denuncias TSJ'!$Q$10</f>
        <v>179</v>
      </c>
      <c r="D23" s="5">
        <f>'[1]VG_Denuncias TSJ'!$AK$10</f>
        <v>227</v>
      </c>
      <c r="E23" s="6">
        <f t="shared" si="0"/>
        <v>0.26815642458100558</v>
      </c>
    </row>
    <row r="24" spans="2:5" ht="20.100000000000001" customHeight="1" thickBot="1" x14ac:dyDescent="0.25">
      <c r="B24" s="4" t="s">
        <v>21</v>
      </c>
      <c r="C24" s="6">
        <f>C23/C21</f>
        <v>0.35445544554455444</v>
      </c>
      <c r="D24" s="6">
        <f t="shared" ref="D24" si="1">D23/D21</f>
        <v>0.52183908045977012</v>
      </c>
      <c r="E24" s="6">
        <f t="shared" si="0"/>
        <v>0.47222757336415599</v>
      </c>
    </row>
    <row r="25" spans="2:5" ht="20.100000000000001" customHeight="1" thickBot="1" x14ac:dyDescent="0.25">
      <c r="B25" s="7" t="s">
        <v>26</v>
      </c>
      <c r="C25" s="6">
        <f>'[1]VG_Denuncias TSJ'!$U$10</f>
        <v>0.42375838055669801</v>
      </c>
      <c r="D25" s="6">
        <f>'[1]VG_Denuncias TSJ'!$AR$10</f>
        <v>0.39010848041892254</v>
      </c>
      <c r="E25" s="6">
        <f t="shared" si="0"/>
        <v>-7.9408223369102623E-2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[1]VG_Ordenes_TSJ!$B$10</f>
        <v>1530</v>
      </c>
      <c r="D34" s="5">
        <f>[1]VG_Ordenes_TSJ!$G$10</f>
        <v>1425</v>
      </c>
      <c r="E34" s="6">
        <f>IF(C34&gt;0,(D34-C34)/C34,"-")</f>
        <v>-6.8627450980392163E-2</v>
      </c>
    </row>
    <row r="35" spans="2:5" ht="20.100000000000001" customHeight="1" thickBot="1" x14ac:dyDescent="0.25">
      <c r="B35" s="4" t="s">
        <v>29</v>
      </c>
      <c r="C35" s="5">
        <f>[1]VG_Ordenes_TSJ!$C$10</f>
        <v>1</v>
      </c>
      <c r="D35" s="5">
        <f>[1]VG_Ordenes_TSJ!$H$10</f>
        <v>4</v>
      </c>
      <c r="E35" s="6">
        <f t="shared" ref="E35:E37" si="2">IF(C35&gt;0,(D35-C35)/C35,"-")</f>
        <v>3</v>
      </c>
    </row>
    <row r="36" spans="2:5" ht="20.100000000000001" customHeight="1" thickBot="1" x14ac:dyDescent="0.25">
      <c r="B36" s="4" t="s">
        <v>28</v>
      </c>
      <c r="C36" s="5">
        <f>[1]VG_Ordenes_TSJ!$D$10</f>
        <v>1146</v>
      </c>
      <c r="D36" s="5">
        <f>[1]VG_Ordenes_TSJ!$I$10</f>
        <v>1106</v>
      </c>
      <c r="E36" s="6">
        <f t="shared" si="2"/>
        <v>-3.4904013961605584E-2</v>
      </c>
    </row>
    <row r="37" spans="2:5" ht="20.100000000000001" customHeight="1" thickBot="1" x14ac:dyDescent="0.25">
      <c r="B37" s="4" t="s">
        <v>30</v>
      </c>
      <c r="C37" s="5">
        <f>[1]VG_Ordenes_TSJ!$E$10</f>
        <v>383</v>
      </c>
      <c r="D37" s="5">
        <f>[1]VG_Ordenes_TSJ!$J$10</f>
        <v>315</v>
      </c>
      <c r="E37" s="6">
        <f t="shared" si="2"/>
        <v>-0.17754569190600522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[1]VG_Terminacion_TSJ!$C$10</f>
        <v>515</v>
      </c>
      <c r="D44" s="5">
        <f>[1]VG_Terminacion_TSJ!$L$10</f>
        <v>404</v>
      </c>
      <c r="E44" s="6">
        <f>IF(C44&gt;0,(D44-C44)/C44,"-")</f>
        <v>-0.21553398058252426</v>
      </c>
    </row>
    <row r="45" spans="2:5" ht="20.100000000000001" customHeight="1" thickBot="1" x14ac:dyDescent="0.25">
      <c r="B45" s="4" t="s">
        <v>34</v>
      </c>
      <c r="C45" s="5">
        <f>[1]VG_Terminacion_TSJ!$B$10</f>
        <v>122</v>
      </c>
      <c r="D45" s="5">
        <f>[1]VG_Terminacion_TSJ!$K$10</f>
        <v>77</v>
      </c>
      <c r="E45" s="6">
        <f t="shared" ref="E45:E51" si="3">IF(C45&gt;0,(D45-C45)/C45,"-")</f>
        <v>-0.36885245901639346</v>
      </c>
    </row>
    <row r="46" spans="2:5" ht="20.100000000000001" customHeight="1" thickBot="1" x14ac:dyDescent="0.25">
      <c r="B46" s="4" t="s">
        <v>31</v>
      </c>
      <c r="C46" s="5">
        <f>[1]VG_Terminacion_TSJ!$D$10</f>
        <v>113</v>
      </c>
      <c r="D46" s="5">
        <f>[1]VG_Terminacion_TSJ!$M$10</f>
        <v>123</v>
      </c>
      <c r="E46" s="6">
        <f t="shared" si="3"/>
        <v>8.8495575221238937E-2</v>
      </c>
    </row>
    <row r="47" spans="2:5" ht="20.100000000000001" customHeight="1" thickBot="1" x14ac:dyDescent="0.25">
      <c r="B47" s="4" t="s">
        <v>32</v>
      </c>
      <c r="C47" s="5">
        <f>[1]VG_Terminacion_TSJ!$E$10</f>
        <v>1775</v>
      </c>
      <c r="D47" s="5">
        <f>[1]VG_Terminacion_TSJ!$N$10</f>
        <v>1781</v>
      </c>
      <c r="E47" s="6">
        <f t="shared" si="3"/>
        <v>3.3802816901408453E-3</v>
      </c>
    </row>
    <row r="48" spans="2:5" ht="20.100000000000001" customHeight="1" thickBot="1" x14ac:dyDescent="0.25">
      <c r="B48" s="4" t="s">
        <v>35</v>
      </c>
      <c r="C48" s="5">
        <f>[1]VG_Terminacion_TSJ!$F$10</f>
        <v>1341</v>
      </c>
      <c r="D48" s="5">
        <f>[1]VG_Terminacion_TSJ!$O$10</f>
        <v>1251</v>
      </c>
      <c r="E48" s="6">
        <f t="shared" si="3"/>
        <v>-6.7114093959731544E-2</v>
      </c>
    </row>
    <row r="49" spans="2:5" ht="20.100000000000001" customHeight="1" thickBot="1" x14ac:dyDescent="0.25">
      <c r="B49" s="4" t="s">
        <v>67</v>
      </c>
      <c r="C49" s="5">
        <f>[1]VG_Terminacion_TSJ!$G$10</f>
        <v>900</v>
      </c>
      <c r="D49" s="5">
        <f>[1]VG_Terminacion_TSJ!$P$10</f>
        <v>527</v>
      </c>
      <c r="E49" s="6">
        <f t="shared" si="3"/>
        <v>-0.41444444444444445</v>
      </c>
    </row>
    <row r="50" spans="2:5" ht="20.100000000000001" customHeight="1" collapsed="1" thickBot="1" x14ac:dyDescent="0.25">
      <c r="B50" s="4" t="s">
        <v>36</v>
      </c>
      <c r="C50" s="6">
        <f>C44/(C44+C45)</f>
        <v>0.80847723704866559</v>
      </c>
      <c r="D50" s="6">
        <f>D44/(D44+D45)</f>
        <v>0.83991683991683996</v>
      </c>
      <c r="E50" s="6">
        <f t="shared" si="3"/>
        <v>3.8887431120440928E-2</v>
      </c>
    </row>
    <row r="51" spans="2:5" ht="20.100000000000001" customHeight="1" thickBot="1" x14ac:dyDescent="0.25">
      <c r="B51" s="4" t="s">
        <v>37</v>
      </c>
      <c r="C51" s="6">
        <f>C47/(C46+C47)</f>
        <v>0.94014830508474578</v>
      </c>
      <c r="D51" s="6">
        <f t="shared" ref="D51" si="4">D47/(D46+D47)</f>
        <v>0.93539915966386555</v>
      </c>
      <c r="E51" s="6">
        <f t="shared" si="3"/>
        <v>-5.0514853828855623E-3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[1]VG_Enjuiciados_TSJ!$B$10</f>
        <v>638</v>
      </c>
      <c r="D58" s="5">
        <f>[1]VG_Enjuiciados_TSJ!$G$10</f>
        <v>484</v>
      </c>
      <c r="E58" s="6">
        <f>IF(C58&gt;0,(D58-C58)/C58,"-")</f>
        <v>-0.2413793103448276</v>
      </c>
    </row>
    <row r="59" spans="2:5" ht="20.100000000000001" customHeight="1" thickBot="1" x14ac:dyDescent="0.25">
      <c r="B59" s="4" t="s">
        <v>41</v>
      </c>
      <c r="C59" s="5">
        <f>[1]VG_Enjuiciados_TSJ!$C$10</f>
        <v>400</v>
      </c>
      <c r="D59" s="5">
        <f>[1]VG_Enjuiciados_TSJ!$H$10</f>
        <v>323</v>
      </c>
      <c r="E59" s="6">
        <f t="shared" ref="E59:E63" si="5">IF(C59&gt;0,(D59-C59)/C59,"-")</f>
        <v>-0.1925</v>
      </c>
    </row>
    <row r="60" spans="2:5" ht="20.100000000000001" customHeight="1" thickBot="1" x14ac:dyDescent="0.25">
      <c r="B60" s="4" t="s">
        <v>42</v>
      </c>
      <c r="C60" s="5">
        <f>[1]VG_Enjuiciados_TSJ!$D$10</f>
        <v>115</v>
      </c>
      <c r="D60" s="5">
        <f>[1]VG_Enjuiciados_TSJ!$I$10</f>
        <v>83</v>
      </c>
      <c r="E60" s="6">
        <f t="shared" si="5"/>
        <v>-0.27826086956521739</v>
      </c>
    </row>
    <row r="61" spans="2:5" ht="20.100000000000001" customHeight="1" collapsed="1" thickBot="1" x14ac:dyDescent="0.25">
      <c r="B61" s="4" t="s">
        <v>98</v>
      </c>
      <c r="C61" s="6">
        <f>(C59+C60)/C58</f>
        <v>0.80721003134796243</v>
      </c>
      <c r="D61" s="6">
        <f>(D59+D60)/D58</f>
        <v>0.83884297520661155</v>
      </c>
      <c r="E61" s="6">
        <f t="shared" si="5"/>
        <v>3.9187996469549784E-2</v>
      </c>
    </row>
    <row r="62" spans="2:5" ht="20.100000000000001" customHeight="1" thickBot="1" x14ac:dyDescent="0.25">
      <c r="B62" s="4" t="s">
        <v>39</v>
      </c>
      <c r="C62" s="6">
        <f>C59/(C59+[1]VG_Enjuiciados_TSJ!$E$10)</f>
        <v>0.77220077220077221</v>
      </c>
      <c r="D62" s="6">
        <f>D59/(D59+[1]VG_Enjuiciados_TSJ!$J$10)</f>
        <v>0.82188295165394398</v>
      </c>
      <c r="E62" s="6">
        <f t="shared" si="5"/>
        <v>6.4338422391857442E-2</v>
      </c>
    </row>
    <row r="63" spans="2:5" ht="20.100000000000001" customHeight="1" thickBot="1" x14ac:dyDescent="0.25">
      <c r="B63" s="4" t="s">
        <v>40</v>
      </c>
      <c r="C63" s="6">
        <f>C60/(C60+[1]VG_Enjuiciados_TSJ!$F$10)</f>
        <v>0.95833333333333337</v>
      </c>
      <c r="D63" s="6">
        <f>D60/(D60+[1]VG_Enjuiciados_TSJ!$K$10)</f>
        <v>0.91208791208791207</v>
      </c>
      <c r="E63" s="6">
        <f t="shared" si="5"/>
        <v>-4.8256091734352663E-2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[1]VG_Movimiento_TSJ!$B$11</f>
        <v>6853</v>
      </c>
      <c r="D70" s="5">
        <f>[1]VG_Movimiento_TSJ!$Z$11</f>
        <v>6124</v>
      </c>
      <c r="E70" s="6">
        <f>IF(C70&gt;0,(D70-C70)/C70,"-")</f>
        <v>-0.10637676929811761</v>
      </c>
    </row>
    <row r="71" spans="2:10" ht="20.100000000000001" customHeight="1" thickBot="1" x14ac:dyDescent="0.25">
      <c r="B71" s="4" t="s">
        <v>45</v>
      </c>
      <c r="C71" s="5">
        <f>[1]VG_Movimiento_TSJ!$E$11</f>
        <v>1711</v>
      </c>
      <c r="D71" s="5">
        <f>[1]VG_Movimiento_TSJ!$AC$11</f>
        <v>1387</v>
      </c>
      <c r="E71" s="6">
        <f t="shared" ref="E71:E77" si="6">IF(C71&gt;0,(D71-C71)/C71,"-")</f>
        <v>-0.18936294564582115</v>
      </c>
    </row>
    <row r="72" spans="2:10" ht="20.100000000000001" customHeight="1" thickBot="1" x14ac:dyDescent="0.25">
      <c r="B72" s="4" t="s">
        <v>43</v>
      </c>
      <c r="C72" s="5">
        <f>[1]VG_Movimiento_TSJ!$H$11</f>
        <v>11</v>
      </c>
      <c r="D72" s="5">
        <f>[1]VG_Movimiento_TSJ!$AF$11</f>
        <v>18</v>
      </c>
      <c r="E72" s="6">
        <f t="shared" si="6"/>
        <v>0.63636363636363635</v>
      </c>
    </row>
    <row r="73" spans="2:10" ht="20.100000000000001" customHeight="1" thickBot="1" x14ac:dyDescent="0.25">
      <c r="B73" s="4" t="s">
        <v>46</v>
      </c>
      <c r="C73" s="5">
        <f>[1]VG_Movimiento_TSJ!$K$11</f>
        <v>3550</v>
      </c>
      <c r="D73" s="5">
        <f>[1]VG_Movimiento_TSJ!$AI$11</f>
        <v>3218</v>
      </c>
      <c r="E73" s="6">
        <f t="shared" si="6"/>
        <v>-9.3521126760563386E-2</v>
      </c>
    </row>
    <row r="74" spans="2:10" ht="20.100000000000001" customHeight="1" thickBot="1" x14ac:dyDescent="0.25">
      <c r="B74" s="4" t="s">
        <v>47</v>
      </c>
      <c r="C74" s="5">
        <f>[1]VG_Movimiento_TSJ!$N$11</f>
        <v>1350</v>
      </c>
      <c r="D74" s="5">
        <f>[1]VG_Movimiento_TSJ!$AL$11</f>
        <v>1315</v>
      </c>
      <c r="E74" s="6">
        <f t="shared" si="6"/>
        <v>-2.5925925925925925E-2</v>
      </c>
    </row>
    <row r="75" spans="2:10" ht="20.100000000000001" customHeight="1" thickBot="1" x14ac:dyDescent="0.25">
      <c r="B75" s="4" t="s">
        <v>48</v>
      </c>
      <c r="C75" s="5">
        <f>[1]VG_Movimiento_TSJ!$Q$11</f>
        <v>231</v>
      </c>
      <c r="D75" s="5">
        <f>[1]VG_Movimiento_TSJ!$AO$11</f>
        <v>184</v>
      </c>
      <c r="E75" s="6">
        <f t="shared" si="6"/>
        <v>-0.20346320346320346</v>
      </c>
    </row>
    <row r="76" spans="2:10" ht="20.100000000000001" customHeight="1" thickBot="1" x14ac:dyDescent="0.25">
      <c r="B76" s="4" t="s">
        <v>49</v>
      </c>
      <c r="C76" s="5">
        <f>[1]VG_Movimiento_TSJ!$T$11</f>
        <v>0</v>
      </c>
      <c r="D76" s="5">
        <f>[1]VG_Movimiento_TSJ!$AR$11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[1]VG_Movimiento_TSJ!$W$11</f>
        <v>0</v>
      </c>
      <c r="D77" s="5">
        <f>[1]VG_Movimiento_TSJ!$AU$11</f>
        <v>2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[1]Penal_Terminacion_TSJ!$B$10</f>
        <v>380</v>
      </c>
      <c r="D90" s="5">
        <f>[1]Penal_Terminacion_TSJ!$E$10</f>
        <v>342</v>
      </c>
      <c r="E90" s="6">
        <f>IF(C90&gt;0,(D90-C90)/C90,"-")</f>
        <v>-0.1</v>
      </c>
    </row>
    <row r="91" spans="2:5" ht="29.25" thickBot="1" x14ac:dyDescent="0.25">
      <c r="B91" s="4" t="s">
        <v>52</v>
      </c>
      <c r="C91" s="5">
        <f>[1]Penal_Terminacion_TSJ!$C$10</f>
        <v>280</v>
      </c>
      <c r="D91" s="5">
        <f>[1]Penal_Terminacion_TSJ!$F$10</f>
        <v>229</v>
      </c>
      <c r="E91" s="6">
        <f t="shared" ref="E91:E93" si="7">IF(C91&gt;0,(D91-C91)/C91,"-")</f>
        <v>-0.18214285714285713</v>
      </c>
    </row>
    <row r="92" spans="2:5" ht="29.25" customHeight="1" thickBot="1" x14ac:dyDescent="0.25">
      <c r="B92" s="4" t="s">
        <v>53</v>
      </c>
      <c r="C92" s="5">
        <f>[1]Penal_Terminacion_TSJ!$D$10</f>
        <v>403</v>
      </c>
      <c r="D92" s="5">
        <f>[1]Penal_Terminacion_TSJ!$G$10</f>
        <v>373</v>
      </c>
      <c r="E92" s="6">
        <f t="shared" si="7"/>
        <v>-7.4441687344913146E-2</v>
      </c>
    </row>
    <row r="93" spans="2:5" ht="29.25" customHeight="1" thickBot="1" x14ac:dyDescent="0.25">
      <c r="B93" s="4" t="s">
        <v>54</v>
      </c>
      <c r="C93" s="6">
        <f>(C90+C91)/(C90+C91+C92)</f>
        <v>0.62088428974600185</v>
      </c>
      <c r="D93" s="6">
        <f>(D90+D91)/(D90+D91+D92)</f>
        <v>0.6048728813559322</v>
      </c>
      <c r="E93" s="6">
        <f t="shared" si="7"/>
        <v>-2.5788071391884906E-2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[1]Penal_Enjuiciados_TSJ!$B$10</f>
        <v>1077</v>
      </c>
      <c r="D100" s="5">
        <f>[1]Penal_Enjuiciados_TSJ!$G$10</f>
        <v>949</v>
      </c>
      <c r="E100" s="6">
        <f>IF(C100&gt;0,(D100-C100)/C100,"-")</f>
        <v>-0.11884865366759517</v>
      </c>
    </row>
    <row r="101" spans="2:5" ht="20.100000000000001" customHeight="1" thickBot="1" x14ac:dyDescent="0.25">
      <c r="B101" s="4" t="s">
        <v>41</v>
      </c>
      <c r="C101" s="5">
        <f>[1]Penal_Enjuiciados_TSJ!$C$10</f>
        <v>497</v>
      </c>
      <c r="D101" s="5">
        <f>[1]Penal_Enjuiciados_TSJ!$H$10</f>
        <v>432</v>
      </c>
      <c r="E101" s="6">
        <f t="shared" ref="E101:E105" si="8">IF(C101&gt;0,(D101-C101)/C101,"-")</f>
        <v>-0.13078470824949698</v>
      </c>
    </row>
    <row r="102" spans="2:5" ht="20.100000000000001" customHeight="1" thickBot="1" x14ac:dyDescent="0.25">
      <c r="B102" s="4" t="s">
        <v>42</v>
      </c>
      <c r="C102" s="5">
        <f>[1]Penal_Enjuiciados_TSJ!$D$10</f>
        <v>163</v>
      </c>
      <c r="D102" s="5">
        <f>[1]Penal_Enjuiciados_TSJ!$I$10</f>
        <v>141</v>
      </c>
      <c r="E102" s="6">
        <f t="shared" si="8"/>
        <v>-0.13496932515337423</v>
      </c>
    </row>
    <row r="103" spans="2:5" ht="20.100000000000001" customHeight="1" thickBot="1" x14ac:dyDescent="0.25">
      <c r="B103" s="4" t="s">
        <v>98</v>
      </c>
      <c r="C103" s="6">
        <f>(C101+C102)/C100</f>
        <v>0.61281337047353757</v>
      </c>
      <c r="D103" s="6">
        <f>(D101+D102)/D100</f>
        <v>0.60379346680716539</v>
      </c>
      <c r="E103" s="6">
        <f t="shared" si="8"/>
        <v>-1.4718842801034596E-2</v>
      </c>
    </row>
    <row r="104" spans="2:5" ht="20.100000000000001" customHeight="1" thickBot="1" x14ac:dyDescent="0.25">
      <c r="B104" s="4" t="s">
        <v>39</v>
      </c>
      <c r="C104" s="6">
        <f>C101/([1]Penal_Enjuiciados_TSJ!$C$10+[1]Penal_Enjuiciados_TSJ!$E$10)</f>
        <v>0.61509900990099009</v>
      </c>
      <c r="D104" s="6">
        <f>D101/([1]Penal_Enjuiciados_TSJ!$H$10+[1]Penal_Enjuiciados_TSJ!$J$10)</f>
        <v>0.61626248216833091</v>
      </c>
      <c r="E104" s="6">
        <f t="shared" si="8"/>
        <v>1.8915203058579044E-3</v>
      </c>
    </row>
    <row r="105" spans="2:5" ht="20.100000000000001" customHeight="1" thickBot="1" x14ac:dyDescent="0.25">
      <c r="B105" s="4" t="s">
        <v>40</v>
      </c>
      <c r="C105" s="6">
        <f>C102/([1]Penal_Enjuiciados_TSJ!$D$10+[1]Penal_Enjuiciados_TSJ!$F$10)</f>
        <v>0.60594795539033453</v>
      </c>
      <c r="D105" s="6">
        <f>D102/([1]Penal_Enjuiciados_TSJ!$I$10+[1]Penal_Enjuiciados_TSJ!$K$10)</f>
        <v>0.56854838709677424</v>
      </c>
      <c r="E105" s="6">
        <f t="shared" si="8"/>
        <v>-6.1720759944587221E-2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[1]Penal_Movimientos_TSJ!$B$10</f>
        <v>1089</v>
      </c>
      <c r="D112" s="5">
        <f>[1]Penal_Movimientos_TSJ!$E$10</f>
        <v>1087</v>
      </c>
      <c r="E112" s="6">
        <f>IF(C112&gt;0,(D112-C112)/C112,"-")</f>
        <v>-1.8365472910927456E-3</v>
      </c>
    </row>
    <row r="113" spans="2:14" ht="15" thickBot="1" x14ac:dyDescent="0.25">
      <c r="B113" s="4" t="s">
        <v>56</v>
      </c>
      <c r="C113" s="5">
        <f>[1]Penal_Movimientos_TSJ!$C$10</f>
        <v>673</v>
      </c>
      <c r="D113" s="5">
        <f>[1]Penal_Movimientos_TSJ!$F$10</f>
        <v>718</v>
      </c>
      <c r="E113" s="6">
        <f t="shared" ref="E113:E114" si="9">IF(C113&gt;0,(D113-C113)/C113,"-")</f>
        <v>6.6864784546805348E-2</v>
      </c>
    </row>
    <row r="114" spans="2:14" ht="15" thickBot="1" x14ac:dyDescent="0.25">
      <c r="B114" s="4" t="s">
        <v>57</v>
      </c>
      <c r="C114" s="5">
        <f>[1]Penal_Movimientos_TSJ!$D$10</f>
        <v>416</v>
      </c>
      <c r="D114" s="5">
        <f>[1]Penal_Movimientos_TSJ!$G$10</f>
        <v>369</v>
      </c>
      <c r="E114" s="6">
        <f t="shared" si="9"/>
        <v>-0.11298076923076923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Instancia_TSJ'!$B$10</f>
        <v>12</v>
      </c>
      <c r="D128" s="10">
        <f>'[1]AP_Terminacion_1ª Instancia_TSJ'!$H$10</f>
        <v>6</v>
      </c>
      <c r="E128" s="10">
        <f>'[1]AP_Terminacion_1ª Instancia_TSJ'!$N$10</f>
        <v>0</v>
      </c>
      <c r="F128" s="10">
        <f>'[1]AP_Terminacion_1ª Instancia_TSJ'!$T$10</f>
        <v>18</v>
      </c>
      <c r="G128" s="10">
        <f>'[1]AP_Terminacion_1ª Instancia_TSJ'!$Z$10</f>
        <v>7</v>
      </c>
      <c r="H128" s="10">
        <f>'[1]AP_Terminacion_1ª Instancia_TSJ'!$AF$10</f>
        <v>3</v>
      </c>
      <c r="I128" s="10">
        <f>'[1]AP_Terminacion_1ª Instancia_TSJ'!$AL$10</f>
        <v>1</v>
      </c>
      <c r="J128" s="10">
        <f>'[1]AP_Terminacion_1ª Instancia_TSJ'!$AR$10</f>
        <v>11</v>
      </c>
      <c r="K128" s="6">
        <f>IF(C128=0,"-",(G128-C128)/C128)</f>
        <v>-0.41666666666666669</v>
      </c>
      <c r="L128" s="6">
        <f t="shared" ref="L128:N133" si="10">IF(D128=0,"-",(H128-D128)/D128)</f>
        <v>-0.5</v>
      </c>
      <c r="M128" s="6" t="str">
        <f t="shared" si="10"/>
        <v>-</v>
      </c>
      <c r="N128" s="6">
        <f t="shared" si="10"/>
        <v>-0.3888888888888889</v>
      </c>
    </row>
    <row r="129" spans="2:14" ht="15" thickBot="1" x14ac:dyDescent="0.25">
      <c r="B129" s="4" t="s">
        <v>64</v>
      </c>
      <c r="C129" s="10">
        <f>'[1]AP_Terminacion_1ª Instancia_TSJ'!$C$10</f>
        <v>2</v>
      </c>
      <c r="D129" s="10">
        <f>'[1]AP_Terminacion_1ª Instancia_TSJ'!$I$10</f>
        <v>0</v>
      </c>
      <c r="E129" s="10">
        <f>'[1]AP_Terminacion_1ª Instancia_TSJ'!$O$10</f>
        <v>0</v>
      </c>
      <c r="F129" s="10">
        <f>'[1]AP_Terminacion_1ª Instancia_TSJ'!$U$10</f>
        <v>2</v>
      </c>
      <c r="G129" s="10">
        <f>'[1]AP_Terminacion_1ª Instancia_TSJ'!$AA$10</f>
        <v>4</v>
      </c>
      <c r="H129" s="10">
        <f>'[1]AP_Terminacion_1ª Instancia_TSJ'!$AG$10</f>
        <v>0</v>
      </c>
      <c r="I129" s="10">
        <f>'[1]AP_Terminacion_1ª Instancia_TSJ'!$AM$10</f>
        <v>0</v>
      </c>
      <c r="J129" s="10">
        <f>'[1]AP_Terminacion_1ª Instancia_TSJ'!$AS$10</f>
        <v>4</v>
      </c>
      <c r="K129" s="6">
        <f t="shared" ref="K129:K133" si="11">IF(C129=0,"-",(G129-C129)/C129)</f>
        <v>1</v>
      </c>
      <c r="L129" s="6" t="str">
        <f t="shared" si="10"/>
        <v>-</v>
      </c>
      <c r="M129" s="6" t="str">
        <f t="shared" si="10"/>
        <v>-</v>
      </c>
      <c r="N129" s="6">
        <f t="shared" si="10"/>
        <v>1</v>
      </c>
    </row>
    <row r="130" spans="2:14" ht="15" thickBot="1" x14ac:dyDescent="0.25">
      <c r="B130" s="4" t="s">
        <v>65</v>
      </c>
      <c r="C130" s="10">
        <f>'[1]AP_Terminacion_1ª Instancia_TSJ'!$D$10</f>
        <v>0</v>
      </c>
      <c r="D130" s="10">
        <f>'[1]AP_Terminacion_1ª Instancia_TSJ'!$J$10</f>
        <v>0</v>
      </c>
      <c r="E130" s="10">
        <f>'[1]AP_Terminacion_1ª Instancia_TSJ'!$P$10</f>
        <v>0</v>
      </c>
      <c r="F130" s="10">
        <f>'[1]AP_Terminacion_1ª Instancia_TSJ'!$V$10</f>
        <v>0</v>
      </c>
      <c r="G130" s="10">
        <f>'[1]AP_Terminacion_1ª Instancia_TSJ'!$AB$10</f>
        <v>0</v>
      </c>
      <c r="H130" s="10">
        <f>'[1]AP_Terminacion_1ª Instancia_TSJ'!$AH$10</f>
        <v>0</v>
      </c>
      <c r="I130" s="10">
        <f>'[1]AP_Terminacion_1ª Instancia_TSJ'!$AN$10</f>
        <v>0</v>
      </c>
      <c r="J130" s="10">
        <f>'[1]AP_Terminacion_1ª Instancia_TSJ'!$AT$10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Instancia_TSJ'!$E$10</f>
        <v>0</v>
      </c>
      <c r="D131" s="10">
        <f>'[1]AP_Terminacion_1ª Instancia_TSJ'!$K$10</f>
        <v>0</v>
      </c>
      <c r="E131" s="10">
        <f>'[1]AP_Terminacion_1ª Instancia_TSJ'!$Q$10</f>
        <v>0</v>
      </c>
      <c r="F131" s="10">
        <f>'[1]AP_Terminacion_1ª Instancia_TSJ'!$W$10</f>
        <v>0</v>
      </c>
      <c r="G131" s="10">
        <f>'[1]AP_Terminacion_1ª Instancia_TSJ'!$AC$10</f>
        <v>2</v>
      </c>
      <c r="H131" s="10">
        <f>'[1]AP_Terminacion_1ª Instancia_TSJ'!$AI$10</f>
        <v>0</v>
      </c>
      <c r="I131" s="10">
        <f>'[1]AP_Terminacion_1ª Instancia_TSJ'!$AO$10</f>
        <v>0</v>
      </c>
      <c r="J131" s="10">
        <f>'[1]AP_Terminacion_1ª Instancia_TSJ'!$AU$10</f>
        <v>2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Instancia_TSJ'!$F$10</f>
        <v>0</v>
      </c>
      <c r="D132" s="10">
        <f>'[1]AP_Terminacion_1ª Instancia_TSJ'!$L$10</f>
        <v>0</v>
      </c>
      <c r="E132" s="10">
        <f>'[1]AP_Terminacion_1ª Instancia_TSJ'!$R$10</f>
        <v>0</v>
      </c>
      <c r="F132" s="10">
        <f>'[1]AP_Terminacion_1ª Instancia_TSJ'!$X$10</f>
        <v>0</v>
      </c>
      <c r="G132" s="10">
        <f>'[1]AP_Terminacion_1ª Instancia_TSJ'!$AD$10</f>
        <v>0</v>
      </c>
      <c r="H132" s="10">
        <f>'[1]AP_Terminacion_1ª Instancia_TSJ'!$AJ$10</f>
        <v>0</v>
      </c>
      <c r="I132" s="10">
        <f>'[1]AP_Terminacion_1ª Instancia_TSJ'!$AP$10</f>
        <v>0</v>
      </c>
      <c r="J132" s="10">
        <f>'[1]AP_Terminacion_1ª Instancia_TSJ'!$AV$10</f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f>'[1]AP_Terminacion_1ª Instancia_TSJ'!$G$10</f>
        <v>14</v>
      </c>
      <c r="D133" s="10">
        <f>'[1]AP_Terminacion_1ª Instancia_TSJ'!$M$10</f>
        <v>6</v>
      </c>
      <c r="E133" s="10">
        <f>'[1]AP_Terminacion_1ª Instancia_TSJ'!$S$10</f>
        <v>0</v>
      </c>
      <c r="F133" s="10">
        <f>'[1]AP_Terminacion_1ª Instancia_TSJ'!$Y$10</f>
        <v>20</v>
      </c>
      <c r="G133" s="10">
        <f>'[1]AP_Terminacion_1ª Instancia_TSJ'!$AE$10</f>
        <v>13</v>
      </c>
      <c r="H133" s="10">
        <f>'[1]AP_Terminacion_1ª Instancia_TSJ'!$AK$10</f>
        <v>3</v>
      </c>
      <c r="I133" s="10">
        <f>'[1]AP_Terminacion_1ª Instancia_TSJ'!$AQ$10</f>
        <v>1</v>
      </c>
      <c r="J133" s="10">
        <f>'[1]AP_Terminacion_1ª Instancia_TSJ'!$AW$10</f>
        <v>17</v>
      </c>
      <c r="K133" s="6">
        <f t="shared" si="11"/>
        <v>-7.1428571428571425E-2</v>
      </c>
      <c r="L133" s="6">
        <f t="shared" si="10"/>
        <v>-0.5</v>
      </c>
      <c r="M133" s="6" t="str">
        <f t="shared" si="10"/>
        <v>-</v>
      </c>
      <c r="N133" s="6">
        <f t="shared" si="10"/>
        <v>-0.15</v>
      </c>
    </row>
    <row r="134" spans="2:14" ht="15" thickBot="1" x14ac:dyDescent="0.25">
      <c r="B134" s="4" t="s">
        <v>36</v>
      </c>
      <c r="C134" s="6">
        <f>IF(C128=0,"-",C128/(C128+C129))</f>
        <v>0.8571428571428571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0.9</v>
      </c>
      <c r="G134" s="6">
        <f t="shared" si="12"/>
        <v>0.63636363636363635</v>
      </c>
      <c r="H134" s="6">
        <f t="shared" si="12"/>
        <v>1</v>
      </c>
      <c r="I134" s="6">
        <f t="shared" si="12"/>
        <v>1</v>
      </c>
      <c r="J134" s="6">
        <f t="shared" si="12"/>
        <v>0.73333333333333328</v>
      </c>
      <c r="K134" s="6">
        <f>IF(OR(C134="-",G134="-"),"-",(G134-C134)/C134)</f>
        <v>-0.25757575757575757</v>
      </c>
      <c r="L134" s="6">
        <f t="shared" ref="L134:N135" si="13">IF(OR(D134="-",H134="-"),"-",(H134-D134)/D134)</f>
        <v>0</v>
      </c>
      <c r="M134" s="6" t="str">
        <f t="shared" si="13"/>
        <v>-</v>
      </c>
      <c r="N134" s="6">
        <f t="shared" si="13"/>
        <v>-0.18518518518518526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'[1]AP-Terminacion-Recursos_TSJ'!$B$10</f>
        <v>26</v>
      </c>
      <c r="D143" s="10">
        <f>'[1]AP-Terminacion-Recursos_TSJ'!$C$10</f>
        <v>0</v>
      </c>
      <c r="E143" s="10">
        <f>'[1]AP-Terminacion-Recursos_TSJ'!$D$10</f>
        <v>0</v>
      </c>
      <c r="F143" s="10">
        <f>'[1]AP-Terminacion-Recursos_TSJ'!$E$10</f>
        <v>26</v>
      </c>
      <c r="G143" s="10">
        <f>'[1]AP-Terminacion-Recursos_TSJ'!$Z$10</f>
        <v>9</v>
      </c>
      <c r="H143" s="10">
        <f>'[1]AP-Terminacion-Recursos_TSJ'!$AA$10</f>
        <v>0</v>
      </c>
      <c r="I143" s="10">
        <f>'[1]AP-Terminacion-Recursos_TSJ'!$AB$10</f>
        <v>1</v>
      </c>
      <c r="J143" s="10">
        <f>'[1]AP-Terminacion-Recursos_TSJ'!$AC$10</f>
        <v>10</v>
      </c>
      <c r="K143" s="6">
        <f>IF(C143=0,"-",(G143-C143)/C143)</f>
        <v>-0.65384615384615385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-0.61538461538461542</v>
      </c>
    </row>
    <row r="144" spans="2:14" ht="15" thickBot="1" x14ac:dyDescent="0.25">
      <c r="B144" s="4" t="s">
        <v>72</v>
      </c>
      <c r="C144" s="10">
        <f>'[1]AP-Terminacion-Recursos_TSJ'!$F$10</f>
        <v>12</v>
      </c>
      <c r="D144" s="10">
        <f>'[1]AP-Terminacion-Recursos_TSJ'!$G$10</f>
        <v>0</v>
      </c>
      <c r="E144" s="10">
        <f>'[1]AP-Terminacion-Recursos_TSJ'!$H$10</f>
        <v>0</v>
      </c>
      <c r="F144" s="10">
        <f>'[1]AP-Terminacion-Recursos_TSJ'!$I$10</f>
        <v>12</v>
      </c>
      <c r="G144" s="10">
        <f>'[1]AP-Terminacion-Recursos_TSJ'!$AD$10</f>
        <v>25</v>
      </c>
      <c r="H144" s="10">
        <f>'[1]AP-Terminacion-Recursos_TSJ'!$AE$10</f>
        <v>0</v>
      </c>
      <c r="I144" s="10">
        <f>'[1]AP-Terminacion-Recursos_TSJ'!$AF$10</f>
        <v>6</v>
      </c>
      <c r="J144" s="10">
        <f>'[1]AP-Terminacion-Recursos_TSJ'!$AG$10</f>
        <v>31</v>
      </c>
      <c r="K144" s="6">
        <f t="shared" ref="K144:K147" si="16">IF(C144=0,"-",(G144-C144)/C144)</f>
        <v>1.0833333333333333</v>
      </c>
      <c r="L144" s="6" t="str">
        <f t="shared" si="15"/>
        <v>-</v>
      </c>
      <c r="M144" s="6" t="str">
        <f t="shared" si="15"/>
        <v>-</v>
      </c>
      <c r="N144" s="6">
        <f t="shared" si="15"/>
        <v>1.5833333333333333</v>
      </c>
    </row>
    <row r="145" spans="2:14" ht="15" thickBot="1" x14ac:dyDescent="0.25">
      <c r="B145" s="4" t="s">
        <v>73</v>
      </c>
      <c r="C145" s="10">
        <f>'[1]AP-Terminacion-Recursos_TSJ'!$J$10</f>
        <v>144</v>
      </c>
      <c r="D145" s="10">
        <f>'[1]AP-Terminacion-Recursos_TSJ'!$K$10</f>
        <v>0</v>
      </c>
      <c r="E145" s="10">
        <f>'[1]AP-Terminacion-Recursos_TSJ'!$L$10</f>
        <v>13</v>
      </c>
      <c r="F145" s="10">
        <f>'[1]AP-Terminacion-Recursos_TSJ'!$M$10</f>
        <v>157</v>
      </c>
      <c r="G145" s="10">
        <f>'[1]AP-Terminacion-Recursos_TSJ'!$AH$10</f>
        <v>94</v>
      </c>
      <c r="H145" s="10">
        <f>'[1]AP-Terminacion-Recursos_TSJ'!$AI$10</f>
        <v>0</v>
      </c>
      <c r="I145" s="10">
        <f>'[1]AP-Terminacion-Recursos_TSJ'!$AJ$10</f>
        <v>9</v>
      </c>
      <c r="J145" s="10">
        <f>'[1]AP-Terminacion-Recursos_TSJ'!$AK$10</f>
        <v>103</v>
      </c>
      <c r="K145" s="6">
        <f t="shared" si="16"/>
        <v>-0.34722222222222221</v>
      </c>
      <c r="L145" s="6" t="str">
        <f t="shared" si="15"/>
        <v>-</v>
      </c>
      <c r="M145" s="6">
        <f t="shared" si="15"/>
        <v>-0.30769230769230771</v>
      </c>
      <c r="N145" s="6">
        <f t="shared" si="15"/>
        <v>-0.34394904458598724</v>
      </c>
    </row>
    <row r="146" spans="2:14" ht="15" thickBot="1" x14ac:dyDescent="0.25">
      <c r="B146" s="4" t="s">
        <v>74</v>
      </c>
      <c r="C146" s="10">
        <f>'[1]AP-Terminacion-Recursos_TSJ'!$N$10</f>
        <v>28</v>
      </c>
      <c r="D146" s="10">
        <f>'[1]AP-Terminacion-Recursos_TSJ'!$O$10</f>
        <v>0</v>
      </c>
      <c r="E146" s="10">
        <f>'[1]AP-Terminacion-Recursos_TSJ'!$P$10</f>
        <v>3</v>
      </c>
      <c r="F146" s="10">
        <f>'[1]AP-Terminacion-Recursos_TSJ'!$Q$10</f>
        <v>31</v>
      </c>
      <c r="G146" s="10">
        <f>'[1]AP-Terminacion-Recursos_TSJ'!$AL$10</f>
        <v>17</v>
      </c>
      <c r="H146" s="10">
        <f>'[1]AP-Terminacion-Recursos_TSJ'!$AM$10</f>
        <v>0</v>
      </c>
      <c r="I146" s="10">
        <f>'[1]AP-Terminacion-Recursos_TSJ'!$AN$10</f>
        <v>7</v>
      </c>
      <c r="J146" s="10">
        <f>'[1]AP-Terminacion-Recursos_TSJ'!$AO$10</f>
        <v>24</v>
      </c>
      <c r="K146" s="6">
        <f t="shared" si="16"/>
        <v>-0.39285714285714285</v>
      </c>
      <c r="L146" s="6" t="str">
        <f t="shared" si="15"/>
        <v>-</v>
      </c>
      <c r="M146" s="6">
        <f t="shared" si="15"/>
        <v>1.3333333333333333</v>
      </c>
      <c r="N146" s="6">
        <f t="shared" si="15"/>
        <v>-0.22580645161290322</v>
      </c>
    </row>
    <row r="147" spans="2:14" ht="15" thickBot="1" x14ac:dyDescent="0.25">
      <c r="B147" s="4" t="s">
        <v>75</v>
      </c>
      <c r="C147" s="10">
        <f>'[1]AP-Terminacion-Recursos_TSJ'!$R$10</f>
        <v>2</v>
      </c>
      <c r="D147" s="10">
        <f>'[1]AP-Terminacion-Recursos_TSJ'!$S$10</f>
        <v>0</v>
      </c>
      <c r="E147" s="10">
        <f>'[1]AP-Terminacion-Recursos_TSJ'!$T$10</f>
        <v>0</v>
      </c>
      <c r="F147" s="10">
        <f>'[1]AP-Terminacion-Recursos_TSJ'!$U$10</f>
        <v>2</v>
      </c>
      <c r="G147" s="10">
        <f>'[1]AP-Terminacion-Recursos_TSJ'!$AP$10</f>
        <v>1</v>
      </c>
      <c r="H147" s="10">
        <f>'[1]AP-Terminacion-Recursos_TSJ'!$AQ$10</f>
        <v>0</v>
      </c>
      <c r="I147" s="10">
        <f>'[1]AP-Terminacion-Recursos_TSJ'!$AR$10</f>
        <v>0</v>
      </c>
      <c r="J147" s="10">
        <f>'[1]AP-Terminacion-Recursos_TSJ'!$AS$10</f>
        <v>1</v>
      </c>
      <c r="K147" s="6">
        <f t="shared" si="16"/>
        <v>-0.5</v>
      </c>
      <c r="L147" s="6" t="str">
        <f t="shared" si="15"/>
        <v>-</v>
      </c>
      <c r="M147" s="6" t="str">
        <f t="shared" si="15"/>
        <v>-</v>
      </c>
      <c r="N147" s="6">
        <f t="shared" si="15"/>
        <v>-0.5</v>
      </c>
    </row>
    <row r="148" spans="2:14" ht="15" thickBot="1" x14ac:dyDescent="0.25">
      <c r="B148" s="7" t="s">
        <v>68</v>
      </c>
      <c r="C148" s="10">
        <f>'[1]AP-Terminacion-Recursos_TSJ'!$V$10</f>
        <v>212</v>
      </c>
      <c r="D148" s="10">
        <f>'[1]AP-Terminacion-Recursos_TSJ'!$W$10</f>
        <v>0</v>
      </c>
      <c r="E148" s="10">
        <f>'[1]AP-Terminacion-Recursos_TSJ'!$X$10</f>
        <v>16</v>
      </c>
      <c r="F148" s="10">
        <f>'[1]AP-Terminacion-Recursos_TSJ'!$Y$10</f>
        <v>228</v>
      </c>
      <c r="G148" s="10">
        <f>'[1]AP-Terminacion-Recursos_TSJ'!$AT$10</f>
        <v>146</v>
      </c>
      <c r="H148" s="10">
        <f>'[1]AP-Terminacion-Recursos_TSJ'!$AU$10</f>
        <v>0</v>
      </c>
      <c r="I148" s="10">
        <f>'[1]AP-Terminacion-Recursos_TSJ'!$AV$10</f>
        <v>23</v>
      </c>
      <c r="J148" s="10">
        <f>'[1]AP-Terminacion-Recursos_TSJ'!$AW$10</f>
        <v>169</v>
      </c>
      <c r="K148" s="6">
        <f t="shared" ref="K148" si="17">IF(C148=0,"-",(G148-C148)/C148)</f>
        <v>-0.31132075471698112</v>
      </c>
      <c r="L148" s="6" t="str">
        <f t="shared" ref="L148" si="18">IF(D148=0,"-",(H148-D148)/D148)</f>
        <v>-</v>
      </c>
      <c r="M148" s="6">
        <f t="shared" ref="M148" si="19">IF(E148=0,"-",(I148-E148)/E148)</f>
        <v>0.4375</v>
      </c>
      <c r="N148" s="6">
        <f t="shared" ref="N148" si="20">IF(F148=0,"-",(J148-F148)/F148)</f>
        <v>-0.25877192982456143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0.15294117647058825</v>
      </c>
      <c r="D149" s="6" t="str">
        <f t="shared" si="21"/>
        <v>-</v>
      </c>
      <c r="E149" s="6" t="str">
        <f t="shared" si="21"/>
        <v>-</v>
      </c>
      <c r="F149" s="6">
        <f t="shared" si="21"/>
        <v>0.14207650273224043</v>
      </c>
      <c r="G149" s="6">
        <f t="shared" si="21"/>
        <v>8.7378640776699032E-2</v>
      </c>
      <c r="H149" s="6" t="str">
        <f t="shared" si="21"/>
        <v>-</v>
      </c>
      <c r="I149" s="6">
        <f t="shared" si="21"/>
        <v>0.1</v>
      </c>
      <c r="J149" s="6">
        <f t="shared" si="21"/>
        <v>8.8495575221238937E-2</v>
      </c>
      <c r="K149" s="6">
        <f>IF(OR(C149="-",G149="-"),"-",(G149-C149)/C149)</f>
        <v>-0.42867811799850636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-0.37712729748127977</v>
      </c>
    </row>
    <row r="150" spans="2:14" ht="29.25" thickBot="1" x14ac:dyDescent="0.25">
      <c r="B150" s="7" t="s">
        <v>77</v>
      </c>
      <c r="C150" s="6">
        <f t="shared" si="21"/>
        <v>0.3</v>
      </c>
      <c r="D150" s="6" t="str">
        <f t="shared" si="21"/>
        <v>-</v>
      </c>
      <c r="E150" s="6" t="str">
        <f t="shared" si="21"/>
        <v>-</v>
      </c>
      <c r="F150" s="6">
        <f t="shared" si="21"/>
        <v>0.27906976744186046</v>
      </c>
      <c r="G150" s="6">
        <f t="shared" si="21"/>
        <v>0.59523809523809523</v>
      </c>
      <c r="H150" s="6" t="str">
        <f t="shared" si="21"/>
        <v>-</v>
      </c>
      <c r="I150" s="6">
        <f t="shared" si="21"/>
        <v>0.46153846153846156</v>
      </c>
      <c r="J150" s="6">
        <f t="shared" si="21"/>
        <v>0.5636363636363636</v>
      </c>
      <c r="K150" s="6">
        <f>IF(OR(C150="-",G150="-"),"-",(G150-C150)/C150)</f>
        <v>0.98412698412698418</v>
      </c>
      <c r="L150" s="6" t="str">
        <f t="shared" si="22"/>
        <v>-</v>
      </c>
      <c r="M150" s="6" t="str">
        <f t="shared" si="22"/>
        <v>-</v>
      </c>
      <c r="N150" s="6">
        <f t="shared" si="22"/>
        <v>1.0196969696969695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[1]AP_Apelaciones!$B$10</f>
        <v>178</v>
      </c>
      <c r="D157" s="19">
        <f>[1]AP_Apelaciones!$E$10</f>
        <v>110</v>
      </c>
      <c r="E157" s="18">
        <f>IF(C157=0,"-",(D157-C157)/C157)</f>
        <v>-0.38202247191011235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[1]AP_Apelaciones!$C$10</f>
        <v>28</v>
      </c>
      <c r="D158" s="19">
        <f>[1]AP_Apelaciones!$F$10</f>
        <v>35</v>
      </c>
      <c r="E158" s="18">
        <f t="shared" ref="E158:E159" si="23">IF(C158=0,"-",(D158-C158)/C158)</f>
        <v>0.25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[1]AP_Apelaciones!$D$10</f>
        <v>6</v>
      </c>
      <c r="D159" s="19">
        <f>[1]AP_Apelaciones!$G$10</f>
        <v>1</v>
      </c>
      <c r="E159" s="18">
        <f t="shared" si="23"/>
        <v>-0.83333333333333337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0.839622641509434</v>
      </c>
      <c r="D160" s="18">
        <f>IF(D157=0,"-",D157/(D157+D158+D159))</f>
        <v>0.75342465753424659</v>
      </c>
      <c r="E160" s="18">
        <f>IF(OR(C160="-",D160="-"),"-",(D160-C160)/C160)</f>
        <v>-0.10266276743112208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[1]AP_Enjuiciados_TSJ!$B$10</f>
        <v>20</v>
      </c>
      <c r="D166" s="5">
        <f>[1]AP_Enjuiciados_TSJ!$G$10</f>
        <v>15</v>
      </c>
      <c r="E166" s="6">
        <f>IF(C166=0,"-",(D166-C166)/C166)</f>
        <v>-0.25</v>
      </c>
    </row>
    <row r="167" spans="2:14" ht="20.100000000000001" customHeight="1" thickBot="1" x14ac:dyDescent="0.25">
      <c r="B167" s="4" t="s">
        <v>41</v>
      </c>
      <c r="C167" s="5">
        <f>[1]AP_Enjuiciados_TSJ!$C$10</f>
        <v>15</v>
      </c>
      <c r="D167" s="5">
        <f>[1]AP_Enjuiciados_TSJ!$H$10</f>
        <v>8</v>
      </c>
      <c r="E167" s="6">
        <f t="shared" ref="E167:E168" si="24">IF(C167=0,"-",(D167-C167)/C167)</f>
        <v>-0.46666666666666667</v>
      </c>
    </row>
    <row r="168" spans="2:14" ht="20.100000000000001" customHeight="1" thickBot="1" x14ac:dyDescent="0.25">
      <c r="B168" s="4" t="s">
        <v>42</v>
      </c>
      <c r="C168" s="5">
        <f>[1]AP_Enjuiciados_TSJ!$D$10</f>
        <v>3</v>
      </c>
      <c r="D168" s="5">
        <f>[1]AP_Enjuiciados_TSJ!$I$10</f>
        <v>3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0.9</v>
      </c>
      <c r="D169" s="6">
        <f>IF(D166=0,"-",(D167+D168)/D166)</f>
        <v>0.73333333333333328</v>
      </c>
      <c r="E169" s="6">
        <f t="shared" ref="E169:E171" si="25">IF(OR(C169="-",D169="-"),"-",(D169-C169)/C169)</f>
        <v>-0.18518518518518526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IF(C167=0,"-",C167/(C167+[1]AP_Enjuiciados_TSJ!$E$10))</f>
        <v>0.9375</v>
      </c>
      <c r="D170" s="6">
        <f>IF(D167=0,"-",D167/(D167+[1]AP_Enjuiciados_TSJ!$J$10))</f>
        <v>0.8</v>
      </c>
      <c r="E170" s="6">
        <f t="shared" si="25"/>
        <v>-0.14666666666666661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IF(C168=0,"-",C168/(C168+[1]AP_Enjuiciados_TSJ!$F$10))</f>
        <v>0.75</v>
      </c>
      <c r="D171" s="6">
        <f>IF(D168=0,"-",D168/(D168+[1]AP_Enjuiciados_TSJ!$K$10))</f>
        <v>0.6</v>
      </c>
      <c r="E171" s="6">
        <f t="shared" si="25"/>
        <v>-0.20000000000000004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[1]AP_1ªIns_TSJ!$B$10</f>
        <v>14</v>
      </c>
      <c r="D178" s="5">
        <f>[1]AP_1ªIns_TSJ!$F$10</f>
        <v>22</v>
      </c>
      <c r="E178" s="6">
        <f>IF(C178=0,"-",(D178-C178)/C178)</f>
        <v>0.5714285714285714</v>
      </c>
      <c r="H178" s="13"/>
    </row>
    <row r="179" spans="2:8" ht="15" thickBot="1" x14ac:dyDescent="0.25">
      <c r="B179" s="4" t="s">
        <v>43</v>
      </c>
      <c r="C179" s="5">
        <f>[1]AP_1ªIns_TSJ!$C$10</f>
        <v>12</v>
      </c>
      <c r="D179" s="5">
        <f>[1]AP_1ªIns_TSJ!$G$10</f>
        <v>16</v>
      </c>
      <c r="E179" s="6">
        <f t="shared" ref="E179:E185" si="26">IF(C179=0,"-",(D179-C179)/C179)</f>
        <v>0.33333333333333331</v>
      </c>
      <c r="H179" s="13"/>
    </row>
    <row r="180" spans="2:8" ht="15" thickBot="1" x14ac:dyDescent="0.25">
      <c r="B180" s="4" t="s">
        <v>47</v>
      </c>
      <c r="C180" s="5">
        <f>[1]AP_1ªIns_TSJ!$D$10</f>
        <v>2</v>
      </c>
      <c r="D180" s="5">
        <f>[1]AP_1ªIns_TSJ!$H$10</f>
        <v>4</v>
      </c>
      <c r="E180" s="6">
        <f t="shared" si="26"/>
        <v>1</v>
      </c>
      <c r="H180" s="13"/>
    </row>
    <row r="181" spans="2:8" ht="15" thickBot="1" x14ac:dyDescent="0.25">
      <c r="B181" s="4" t="s">
        <v>78</v>
      </c>
      <c r="C181" s="5">
        <f>[1]AP_1ªIns_TSJ!$E$10</f>
        <v>0</v>
      </c>
      <c r="D181" s="5">
        <f>[1]AP_1ªIns_TSJ!$I$10</f>
        <v>2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f>[1]AP_Recursos_TSJ!$B$10</f>
        <v>219</v>
      </c>
      <c r="D182" s="5">
        <f>[1]AP_Recursos_TSJ!$F$10</f>
        <v>174</v>
      </c>
      <c r="E182" s="6">
        <f t="shared" si="26"/>
        <v>-0.20547945205479451</v>
      </c>
      <c r="H182" s="13"/>
    </row>
    <row r="183" spans="2:8" ht="15" thickBot="1" x14ac:dyDescent="0.25">
      <c r="B183" s="4" t="s">
        <v>47</v>
      </c>
      <c r="C183" s="5">
        <f>[1]AP_Recursos_TSJ!$C$10</f>
        <v>205</v>
      </c>
      <c r="D183" s="5">
        <f>[1]AP_Recursos_TSJ!$G$10</f>
        <v>149</v>
      </c>
      <c r="E183" s="6">
        <f t="shared" si="26"/>
        <v>-0.27317073170731709</v>
      </c>
      <c r="H183" s="13"/>
    </row>
    <row r="184" spans="2:8" ht="15" thickBot="1" x14ac:dyDescent="0.25">
      <c r="B184" s="4" t="s">
        <v>70</v>
      </c>
      <c r="C184" s="5">
        <f>[1]AP_Recursos_TSJ!$D$10</f>
        <v>0</v>
      </c>
      <c r="D184" s="5">
        <f>[1]AP_Recursos_TSJ!$H$10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[1]AP_Recursos_TSJ!$E$10</f>
        <v>14</v>
      </c>
      <c r="D185" s="5">
        <f>[1]AP_Recursos_TSJ!$I$10</f>
        <v>25</v>
      </c>
      <c r="E185" s="6">
        <f t="shared" si="26"/>
        <v>0.7857142857142857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[1]Menores_Sentencia_TSJ!$B$10</f>
        <v>16</v>
      </c>
      <c r="D197" s="5">
        <f>[1]Menores_Sentencia_TSJ!$F$10</f>
        <v>8</v>
      </c>
      <c r="E197" s="6">
        <f t="shared" ref="E197:E200" si="27">IF(C197=0,"-",(D197-C197)/C197)</f>
        <v>-0.5</v>
      </c>
    </row>
    <row r="198" spans="2:5" ht="15" thickBot="1" x14ac:dyDescent="0.25">
      <c r="B198" s="4" t="s">
        <v>83</v>
      </c>
      <c r="C198" s="5">
        <f>[1]Menores_Sentencia_TSJ!$C$10</f>
        <v>0</v>
      </c>
      <c r="D198" s="5">
        <f>[1]Menores_Sentencia_TSJ!$G$10</f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[1]Menores_Sentencia_TSJ!$D$10</f>
        <v>16</v>
      </c>
      <c r="D199" s="5">
        <f>[1]Menores_Sentencia_TSJ!$H$10</f>
        <v>9</v>
      </c>
      <c r="E199" s="6">
        <f t="shared" si="27"/>
        <v>-0.4375</v>
      </c>
    </row>
    <row r="200" spans="2:5" ht="15" thickBot="1" x14ac:dyDescent="0.25">
      <c r="B200" s="4" t="s">
        <v>85</v>
      </c>
      <c r="C200" s="5">
        <f>[1]Menores_Sentencia_TSJ!$E$10</f>
        <v>9</v>
      </c>
      <c r="D200" s="5">
        <f>[1]Menores_Sentencia_TSJ!$I$10</f>
        <v>1</v>
      </c>
      <c r="E200" s="6">
        <f t="shared" si="27"/>
        <v>-0.88888888888888884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[1]Menores_Enjuiciados_TSJ!$B$10</f>
        <v>16</v>
      </c>
      <c r="D208" s="5">
        <f>[1]Menores_Enjuiciados_TSJ!$H$10</f>
        <v>9</v>
      </c>
      <c r="E208" s="6">
        <f t="shared" si="28"/>
        <v>-0.4375</v>
      </c>
    </row>
    <row r="209" spans="2:5" ht="20.100000000000001" customHeight="1" thickBot="1" x14ac:dyDescent="0.25">
      <c r="B209" s="17" t="s">
        <v>86</v>
      </c>
      <c r="C209" s="5">
        <f>[1]Menores_Enjuiciados_TSJ!$C$10</f>
        <v>15</v>
      </c>
      <c r="D209" s="5">
        <f>[1]Menores_Enjuiciados_TSJ!$I$10</f>
        <v>8</v>
      </c>
      <c r="E209" s="6">
        <f t="shared" si="28"/>
        <v>-0.46666666666666667</v>
      </c>
    </row>
    <row r="210" spans="2:5" ht="20.100000000000001" customHeight="1" thickBot="1" x14ac:dyDescent="0.25">
      <c r="B210" s="17" t="s">
        <v>87</v>
      </c>
      <c r="C210" s="5">
        <f>[1]Menores_Enjuiciados_TSJ!$D$10</f>
        <v>1</v>
      </c>
      <c r="D210" s="5">
        <f>[1]Menores_Enjuiciados_TSJ!$J$10</f>
        <v>1</v>
      </c>
      <c r="E210" s="6">
        <f t="shared" si="28"/>
        <v>0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[1]Menores_Enjuiciados_TSJ!$E$10</f>
        <v>0</v>
      </c>
      <c r="D212" s="5">
        <f>[1]Menores_Enjuiciados_TSJ!$K$10</f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[1]Menores_Enjuiciados_TSJ!$F$10</f>
        <v>0</v>
      </c>
      <c r="D213" s="5">
        <f>[1]Menores_Enjuiciados_TSJ!$L$10</f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[1]Menores_Enjuiciados_TSJ!$G$10</f>
        <v>0</v>
      </c>
      <c r="D214" s="5">
        <f>[1]Menores_Enjuiciados_TSJ!$M$10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[1]Menores_Asuntos_TSJ!$B$10</f>
        <v>18</v>
      </c>
      <c r="D221" s="5">
        <f>[1]Menores_Asuntos_TSJ!$E$10</f>
        <v>14</v>
      </c>
      <c r="E221" s="6">
        <f t="shared" ref="E221:E223" si="30">IF(C221=0,"-",(D221-C221)/C221)</f>
        <v>-0.22222222222222221</v>
      </c>
    </row>
    <row r="222" spans="2:5" ht="15" thickBot="1" x14ac:dyDescent="0.25">
      <c r="B222" s="16" t="s">
        <v>92</v>
      </c>
      <c r="C222" s="5">
        <f>[1]Menores_Asuntos_TSJ!$C$10</f>
        <v>24</v>
      </c>
      <c r="D222" s="5">
        <f>[1]Menores_Asuntos_TSJ!$F$10</f>
        <v>15</v>
      </c>
      <c r="E222" s="6">
        <f t="shared" si="30"/>
        <v>-0.375</v>
      </c>
    </row>
    <row r="223" spans="2:5" ht="15" thickBot="1" x14ac:dyDescent="0.25">
      <c r="B223" s="16" t="s">
        <v>93</v>
      </c>
      <c r="C223" s="5">
        <f>[1]Menores_Asuntos_TSJ!$D$10</f>
        <v>6</v>
      </c>
      <c r="D223" s="5">
        <f>[1]Menores_Asuntos_TSJ!$G$10</f>
        <v>6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>
        <f>Portada!B9</f>
        <v>2020</v>
      </c>
    </row>
    <row r="13" spans="1:5" ht="42.75" customHeight="1" thickBot="1" x14ac:dyDescent="0.25">
      <c r="C13" s="8">
        <f>'[1]Periodos anual'!$A$1</f>
        <v>2020</v>
      </c>
      <c r="D13" s="8">
        <f>'[1]Periodos anual'!$B$1</f>
        <v>2021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f>'[1]VG_Denuncias TSJ'!$B$11</f>
        <v>6051</v>
      </c>
      <c r="D14" s="5">
        <f>'[1]VG_Denuncias TSJ'!$V$11</f>
        <v>5541</v>
      </c>
      <c r="E14" s="6">
        <f>IF(C14&gt;0,(D14-C14)/C14)</f>
        <v>-8.4283589489340602E-2</v>
      </c>
    </row>
    <row r="15" spans="1:5" ht="20.100000000000001" customHeight="1" thickBot="1" x14ac:dyDescent="0.25">
      <c r="B15" s="4" t="s">
        <v>17</v>
      </c>
      <c r="C15" s="5">
        <f>'[1]VG_Denuncias TSJ'!$C$11</f>
        <v>5862</v>
      </c>
      <c r="D15" s="5">
        <f>'[1]VG_Denuncias TSJ'!$W$11</f>
        <v>5416</v>
      </c>
      <c r="E15" s="6">
        <f t="shared" ref="E15:E25" si="0">IF(C15&gt;0,(D15-C15)/C15)</f>
        <v>-7.6083248038212217E-2</v>
      </c>
    </row>
    <row r="16" spans="1:5" ht="20.100000000000001" customHeight="1" thickBot="1" x14ac:dyDescent="0.25">
      <c r="B16" s="4" t="s">
        <v>18</v>
      </c>
      <c r="C16" s="5">
        <f>'[1]VG_Denuncias TSJ'!$D$11</f>
        <v>4046</v>
      </c>
      <c r="D16" s="5">
        <f>'[1]VG_Denuncias TSJ'!$X$11</f>
        <v>3726</v>
      </c>
      <c r="E16" s="6">
        <f t="shared" si="0"/>
        <v>-7.909045971329709E-2</v>
      </c>
    </row>
    <row r="17" spans="2:5" ht="20.100000000000001" customHeight="1" thickBot="1" x14ac:dyDescent="0.25">
      <c r="B17" s="4" t="s">
        <v>19</v>
      </c>
      <c r="C17" s="5">
        <f>'[1]VG_Denuncias TSJ'!$E$11</f>
        <v>1816</v>
      </c>
      <c r="D17" s="5">
        <f>'[1]VG_Denuncias TSJ'!$Y$11</f>
        <v>1690</v>
      </c>
      <c r="E17" s="6">
        <f t="shared" si="0"/>
        <v>-6.9383259911894271E-2</v>
      </c>
    </row>
    <row r="18" spans="2:5" ht="20.100000000000001" customHeight="1" thickBot="1" x14ac:dyDescent="0.25">
      <c r="B18" s="4" t="s">
        <v>100</v>
      </c>
      <c r="C18" s="5">
        <f>'[1]VG_Denuncias TSJ'!$M$11</f>
        <v>0</v>
      </c>
      <c r="D18" s="5">
        <f>'[1]VG_Denuncias TSJ'!$AG$11</f>
        <v>38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f>'[1]VG_Denuncias TSJ'!$N$11</f>
        <v>0</v>
      </c>
      <c r="D19" s="5">
        <f>'[1]VG_Denuncias TSJ'!$AH$11</f>
        <v>11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0.30979187990446949</v>
      </c>
      <c r="D20" s="6">
        <f>D17/D15</f>
        <v>0.31203840472673561</v>
      </c>
      <c r="E20" s="6">
        <f t="shared" si="0"/>
        <v>7.2517227467643009E-3</v>
      </c>
    </row>
    <row r="21" spans="2:5" ht="30" customHeight="1" thickBot="1" x14ac:dyDescent="0.25">
      <c r="B21" s="4" t="s">
        <v>23</v>
      </c>
      <c r="C21" s="5">
        <f>'[1]VG_Denuncias TSJ'!$O$11</f>
        <v>432</v>
      </c>
      <c r="D21" s="5">
        <f>'[1]VG_Denuncias TSJ'!$AI$11</f>
        <v>604</v>
      </c>
      <c r="E21" s="6">
        <f t="shared" si="0"/>
        <v>0.39814814814814814</v>
      </c>
    </row>
    <row r="22" spans="2:5" ht="20.100000000000001" customHeight="1" thickBot="1" x14ac:dyDescent="0.25">
      <c r="B22" s="4" t="s">
        <v>24</v>
      </c>
      <c r="C22" s="5">
        <f>'[1]VG_Denuncias TSJ'!$P$11</f>
        <v>313</v>
      </c>
      <c r="D22" s="5">
        <f>'[1]VG_Denuncias TSJ'!$AJ$11</f>
        <v>396</v>
      </c>
      <c r="E22" s="6">
        <f t="shared" si="0"/>
        <v>0.26517571884984026</v>
      </c>
    </row>
    <row r="23" spans="2:5" ht="20.100000000000001" customHeight="1" thickBot="1" x14ac:dyDescent="0.25">
      <c r="B23" s="4" t="s">
        <v>25</v>
      </c>
      <c r="C23" s="5">
        <f>'[1]VG_Denuncias TSJ'!$Q$11</f>
        <v>119</v>
      </c>
      <c r="D23" s="5">
        <f>'[1]VG_Denuncias TSJ'!$AK$11</f>
        <v>208</v>
      </c>
      <c r="E23" s="6">
        <f t="shared" si="0"/>
        <v>0.74789915966386555</v>
      </c>
    </row>
    <row r="24" spans="2:5" ht="20.100000000000001" customHeight="1" thickBot="1" x14ac:dyDescent="0.25">
      <c r="B24" s="4" t="s">
        <v>21</v>
      </c>
      <c r="C24" s="6">
        <f>C23/C21</f>
        <v>0.27546296296296297</v>
      </c>
      <c r="D24" s="6">
        <f t="shared" ref="D24" si="1">D23/D21</f>
        <v>0.3443708609271523</v>
      </c>
      <c r="E24" s="6">
        <f t="shared" si="0"/>
        <v>0.25015304134898986</v>
      </c>
    </row>
    <row r="25" spans="2:5" ht="20.100000000000001" customHeight="1" thickBot="1" x14ac:dyDescent="0.25">
      <c r="B25" s="7" t="s">
        <v>26</v>
      </c>
      <c r="C25" s="6">
        <f>'[1]VG_Denuncias TSJ'!$U$11</f>
        <v>0.57702018586310388</v>
      </c>
      <c r="D25" s="6">
        <f>'[1]VG_Denuncias TSJ'!$AR$11</f>
        <v>0.53021054723484817</v>
      </c>
      <c r="E25" s="6">
        <f t="shared" si="0"/>
        <v>-8.112305214805976E-2</v>
      </c>
    </row>
    <row r="33" spans="2:5" ht="42.75" customHeight="1" thickBot="1" x14ac:dyDescent="0.25">
      <c r="C33" s="8">
        <f>'[1]Periodos anual'!$A$1</f>
        <v>2020</v>
      </c>
      <c r="D33" s="8">
        <f>'[1]Periodos anual'!$B$1</f>
        <v>2021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f>[1]VG_Ordenes_TSJ!$B$11</f>
        <v>1885</v>
      </c>
      <c r="D34" s="5">
        <f>[1]VG_Ordenes_TSJ!$G$11</f>
        <v>1578</v>
      </c>
      <c r="E34" s="6">
        <f>IF(C34&gt;0,(D34-C34)/C34,"-")</f>
        <v>-0.16286472148541115</v>
      </c>
    </row>
    <row r="35" spans="2:5" ht="20.100000000000001" customHeight="1" thickBot="1" x14ac:dyDescent="0.25">
      <c r="B35" s="4" t="s">
        <v>29</v>
      </c>
      <c r="C35" s="5">
        <f>[1]VG_Ordenes_TSJ!$C$11</f>
        <v>1</v>
      </c>
      <c r="D35" s="5">
        <f>[1]VG_Ordenes_TSJ!$H$11</f>
        <v>3</v>
      </c>
      <c r="E35" s="6">
        <f t="shared" ref="E35:E37" si="2">IF(C35&gt;0,(D35-C35)/C35,"-")</f>
        <v>2</v>
      </c>
    </row>
    <row r="36" spans="2:5" ht="20.100000000000001" customHeight="1" thickBot="1" x14ac:dyDescent="0.25">
      <c r="B36" s="4" t="s">
        <v>28</v>
      </c>
      <c r="C36" s="5">
        <f>[1]VG_Ordenes_TSJ!$D$11</f>
        <v>1400</v>
      </c>
      <c r="D36" s="5">
        <f>[1]VG_Ordenes_TSJ!$I$11</f>
        <v>1181</v>
      </c>
      <c r="E36" s="6">
        <f t="shared" si="2"/>
        <v>-0.15642857142857142</v>
      </c>
    </row>
    <row r="37" spans="2:5" ht="20.100000000000001" customHeight="1" thickBot="1" x14ac:dyDescent="0.25">
      <c r="B37" s="4" t="s">
        <v>30</v>
      </c>
      <c r="C37" s="5">
        <f>[1]VG_Ordenes_TSJ!$E$11</f>
        <v>484</v>
      </c>
      <c r="D37" s="5">
        <f>[1]VG_Ordenes_TSJ!$J$11</f>
        <v>394</v>
      </c>
      <c r="E37" s="6">
        <f t="shared" si="2"/>
        <v>-0.18595041322314049</v>
      </c>
    </row>
    <row r="43" spans="2:5" ht="42.75" customHeight="1" thickBot="1" x14ac:dyDescent="0.25">
      <c r="C43" s="8">
        <f>'[1]Periodos anual'!$A$1</f>
        <v>2020</v>
      </c>
      <c r="D43" s="8">
        <f>'[1]Periodos anual'!$B$1</f>
        <v>2021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f>[1]VG_Terminacion_TSJ!$C$11</f>
        <v>804</v>
      </c>
      <c r="D44" s="5">
        <f>[1]VG_Terminacion_TSJ!$L$11</f>
        <v>596</v>
      </c>
      <c r="E44" s="6">
        <f>IF(C44&gt;0,(D44-C44)/C44,"-")</f>
        <v>-0.25870646766169153</v>
      </c>
    </row>
    <row r="45" spans="2:5" ht="20.100000000000001" customHeight="1" thickBot="1" x14ac:dyDescent="0.25">
      <c r="B45" s="4" t="s">
        <v>34</v>
      </c>
      <c r="C45" s="5">
        <f>[1]VG_Terminacion_TSJ!$B$11</f>
        <v>108</v>
      </c>
      <c r="D45" s="5">
        <f>[1]VG_Terminacion_TSJ!$K$11</f>
        <v>80</v>
      </c>
      <c r="E45" s="6">
        <f t="shared" ref="E45:E51" si="3">IF(C45&gt;0,(D45-C45)/C45,"-")</f>
        <v>-0.25925925925925924</v>
      </c>
    </row>
    <row r="46" spans="2:5" ht="20.100000000000001" customHeight="1" thickBot="1" x14ac:dyDescent="0.25">
      <c r="B46" s="4" t="s">
        <v>31</v>
      </c>
      <c r="C46" s="5">
        <f>[1]VG_Terminacion_TSJ!$D$11</f>
        <v>63</v>
      </c>
      <c r="D46" s="5">
        <f>[1]VG_Terminacion_TSJ!$M$11</f>
        <v>80</v>
      </c>
      <c r="E46" s="6">
        <f t="shared" si="3"/>
        <v>0.26984126984126983</v>
      </c>
    </row>
    <row r="47" spans="2:5" ht="20.100000000000001" customHeight="1" thickBot="1" x14ac:dyDescent="0.25">
      <c r="B47" s="4" t="s">
        <v>32</v>
      </c>
      <c r="C47" s="5">
        <f>[1]VG_Terminacion_TSJ!$E$11</f>
        <v>2112</v>
      </c>
      <c r="D47" s="5">
        <f>[1]VG_Terminacion_TSJ!$N$11</f>
        <v>2166</v>
      </c>
      <c r="E47" s="6">
        <f t="shared" si="3"/>
        <v>2.556818181818182E-2</v>
      </c>
    </row>
    <row r="48" spans="2:5" ht="20.100000000000001" customHeight="1" thickBot="1" x14ac:dyDescent="0.25">
      <c r="B48" s="4" t="s">
        <v>35</v>
      </c>
      <c r="C48" s="5">
        <f>[1]VG_Terminacion_TSJ!$F$11</f>
        <v>1210</v>
      </c>
      <c r="D48" s="5">
        <f>[1]VG_Terminacion_TSJ!$O$11</f>
        <v>940</v>
      </c>
      <c r="E48" s="6">
        <f t="shared" si="3"/>
        <v>-0.2231404958677686</v>
      </c>
    </row>
    <row r="49" spans="2:5" ht="20.100000000000001" customHeight="1" thickBot="1" x14ac:dyDescent="0.25">
      <c r="B49" s="4" t="s">
        <v>67</v>
      </c>
      <c r="C49" s="5">
        <f>[1]VG_Terminacion_TSJ!$G$11</f>
        <v>657</v>
      </c>
      <c r="D49" s="5">
        <f>[1]VG_Terminacion_TSJ!$P$11</f>
        <v>814</v>
      </c>
      <c r="E49" s="6">
        <f t="shared" si="3"/>
        <v>0.23896499238964991</v>
      </c>
    </row>
    <row r="50" spans="2:5" ht="20.100000000000001" customHeight="1" collapsed="1" thickBot="1" x14ac:dyDescent="0.25">
      <c r="B50" s="4" t="s">
        <v>36</v>
      </c>
      <c r="C50" s="6">
        <f>C44/(C44+C45)</f>
        <v>0.88157894736842102</v>
      </c>
      <c r="D50" s="6">
        <f>D44/(D44+D45)</f>
        <v>0.88165680473372776</v>
      </c>
      <c r="E50" s="6">
        <f t="shared" si="3"/>
        <v>8.8315817362873575E-5</v>
      </c>
    </row>
    <row r="51" spans="2:5" ht="20.100000000000001" customHeight="1" thickBot="1" x14ac:dyDescent="0.25">
      <c r="B51" s="4" t="s">
        <v>37</v>
      </c>
      <c r="C51" s="6">
        <f>C47/(C46+C47)</f>
        <v>0.9710344827586207</v>
      </c>
      <c r="D51" s="6">
        <f t="shared" ref="D51" si="4">D47/(D46+D47)</f>
        <v>0.9643811219946572</v>
      </c>
      <c r="E51" s="6">
        <f t="shared" si="3"/>
        <v>-6.8518274912976393E-3</v>
      </c>
    </row>
    <row r="57" spans="2:5" ht="42.75" customHeight="1" thickBot="1" x14ac:dyDescent="0.25">
      <c r="C57" s="8">
        <f>'[1]Periodos anual'!$A$1</f>
        <v>2020</v>
      </c>
      <c r="D57" s="8">
        <f>'[1]Periodos anual'!$B$1</f>
        <v>2021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f>[1]VG_Enjuiciados_TSJ!$B$11</f>
        <v>912</v>
      </c>
      <c r="D58" s="5">
        <f>[1]VG_Enjuiciados_TSJ!$G$11</f>
        <v>697</v>
      </c>
      <c r="E58" s="6">
        <f>IF(C58&gt;0,(D58-C58)/C58,"-")</f>
        <v>-0.23574561403508773</v>
      </c>
    </row>
    <row r="59" spans="2:5" ht="20.100000000000001" customHeight="1" thickBot="1" x14ac:dyDescent="0.25">
      <c r="B59" s="4" t="s">
        <v>41</v>
      </c>
      <c r="C59" s="5">
        <f>[1]VG_Enjuiciados_TSJ!$C$11</f>
        <v>601</v>
      </c>
      <c r="D59" s="5">
        <f>[1]VG_Enjuiciados_TSJ!$H$11</f>
        <v>403</v>
      </c>
      <c r="E59" s="6">
        <f t="shared" ref="E59:E63" si="5">IF(C59&gt;0,(D59-C59)/C59,"-")</f>
        <v>-0.32945091514143093</v>
      </c>
    </row>
    <row r="60" spans="2:5" ht="20.100000000000001" customHeight="1" thickBot="1" x14ac:dyDescent="0.25">
      <c r="B60" s="4" t="s">
        <v>42</v>
      </c>
      <c r="C60" s="5">
        <f>[1]VG_Enjuiciados_TSJ!$D$11</f>
        <v>203</v>
      </c>
      <c r="D60" s="5">
        <f>[1]VG_Enjuiciados_TSJ!$I$11</f>
        <v>193</v>
      </c>
      <c r="E60" s="6">
        <f t="shared" si="5"/>
        <v>-4.9261083743842367E-2</v>
      </c>
    </row>
    <row r="61" spans="2:5" ht="20.100000000000001" customHeight="1" collapsed="1" thickBot="1" x14ac:dyDescent="0.25">
      <c r="B61" s="4" t="s">
        <v>98</v>
      </c>
      <c r="C61" s="6">
        <f>(C59+C60)/C58</f>
        <v>0.88157894736842102</v>
      </c>
      <c r="D61" s="6">
        <f>(D59+D60)/D58</f>
        <v>0.8550932568149211</v>
      </c>
      <c r="E61" s="6">
        <f t="shared" si="5"/>
        <v>-3.0043469881581998E-2</v>
      </c>
    </row>
    <row r="62" spans="2:5" ht="20.100000000000001" customHeight="1" thickBot="1" x14ac:dyDescent="0.25">
      <c r="B62" s="4" t="s">
        <v>39</v>
      </c>
      <c r="C62" s="6">
        <f>C59/(C59+[1]VG_Enjuiciados_TSJ!$E$11)</f>
        <v>0.86103151862464178</v>
      </c>
      <c r="D62" s="6">
        <f>D59/(D59+[1]VG_Enjuiciados_TSJ!$J$11)</f>
        <v>0.84133611691022969</v>
      </c>
      <c r="E62" s="6">
        <f t="shared" si="5"/>
        <v>-2.2874193671646652E-2</v>
      </c>
    </row>
    <row r="63" spans="2:5" ht="20.100000000000001" customHeight="1" thickBot="1" x14ac:dyDescent="0.25">
      <c r="B63" s="4" t="s">
        <v>40</v>
      </c>
      <c r="C63" s="6">
        <f>C60/(C60+[1]VG_Enjuiciados_TSJ!$F$11)</f>
        <v>0.94859813084112155</v>
      </c>
      <c r="D63" s="6">
        <f>D60/(D60+[1]VG_Enjuiciados_TSJ!$K$11)</f>
        <v>0.88532110091743121</v>
      </c>
      <c r="E63" s="6">
        <f t="shared" si="5"/>
        <v>-6.6705834500836114E-2</v>
      </c>
    </row>
    <row r="64" spans="2:5" ht="15" thickBot="1" x14ac:dyDescent="0.25">
      <c r="E64" s="6"/>
    </row>
    <row r="69" spans="2:10" ht="42.75" customHeight="1" thickBot="1" x14ac:dyDescent="0.25">
      <c r="C69" s="8">
        <f>'[1]Periodos anual'!$A$1</f>
        <v>2020</v>
      </c>
      <c r="D69" s="8">
        <f>'[1]Periodos anual'!$B$1</f>
        <v>2021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f>[1]VG_Movimiento_TSJ!$B$12</f>
        <v>7239</v>
      </c>
      <c r="D70" s="5">
        <f>[1]VG_Movimiento_TSJ!$Z$12</f>
        <v>6394</v>
      </c>
      <c r="E70" s="6">
        <f>IF(C70&gt;0,(D70-C70)/C70,"-")</f>
        <v>-0.11672882994888797</v>
      </c>
    </row>
    <row r="71" spans="2:10" ht="20.100000000000001" customHeight="1" thickBot="1" x14ac:dyDescent="0.25">
      <c r="B71" s="4" t="s">
        <v>45</v>
      </c>
      <c r="C71" s="5">
        <f>[1]VG_Movimiento_TSJ!$E$12</f>
        <v>2509</v>
      </c>
      <c r="D71" s="5">
        <f>[1]VG_Movimiento_TSJ!$AC$12</f>
        <v>1774</v>
      </c>
      <c r="E71" s="6">
        <f t="shared" ref="E71:E77" si="6">IF(C71&gt;0,(D71-C71)/C71,"-")</f>
        <v>-0.29294539657233959</v>
      </c>
    </row>
    <row r="72" spans="2:10" ht="20.100000000000001" customHeight="1" thickBot="1" x14ac:dyDescent="0.25">
      <c r="B72" s="4" t="s">
        <v>43</v>
      </c>
      <c r="C72" s="5">
        <f>[1]VG_Movimiento_TSJ!$H$12</f>
        <v>8</v>
      </c>
      <c r="D72" s="5">
        <f>[1]VG_Movimiento_TSJ!$AF$12</f>
        <v>8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f>[1]VG_Movimiento_TSJ!$K$12</f>
        <v>3200</v>
      </c>
      <c r="D73" s="5">
        <f>[1]VG_Movimiento_TSJ!$AI$12</f>
        <v>3330</v>
      </c>
      <c r="E73" s="6">
        <f t="shared" si="6"/>
        <v>4.0625000000000001E-2</v>
      </c>
    </row>
    <row r="74" spans="2:10" ht="20.100000000000001" customHeight="1" thickBot="1" x14ac:dyDescent="0.25">
      <c r="B74" s="4" t="s">
        <v>47</v>
      </c>
      <c r="C74" s="5">
        <f>[1]VG_Movimiento_TSJ!$N$12</f>
        <v>1241</v>
      </c>
      <c r="D74" s="5">
        <f>[1]VG_Movimiento_TSJ!$AL$12</f>
        <v>1081</v>
      </c>
      <c r="E74" s="6">
        <f t="shared" si="6"/>
        <v>-0.128928283642224</v>
      </c>
    </row>
    <row r="75" spans="2:10" ht="20.100000000000001" customHeight="1" thickBot="1" x14ac:dyDescent="0.25">
      <c r="B75" s="4" t="s">
        <v>48</v>
      </c>
      <c r="C75" s="5">
        <f>[1]VG_Movimiento_TSJ!$Q$12</f>
        <v>281</v>
      </c>
      <c r="D75" s="5">
        <f>[1]VG_Movimiento_TSJ!$AO$12</f>
        <v>199</v>
      </c>
      <c r="E75" s="6">
        <f t="shared" si="6"/>
        <v>-0.29181494661921709</v>
      </c>
    </row>
    <row r="76" spans="2:10" ht="20.100000000000001" customHeight="1" thickBot="1" x14ac:dyDescent="0.25">
      <c r="B76" s="4" t="s">
        <v>49</v>
      </c>
      <c r="C76" s="5">
        <f>[1]VG_Movimiento_TSJ!$T$12</f>
        <v>0</v>
      </c>
      <c r="D76" s="5">
        <f>[1]VG_Movimiento_TSJ!$AR$12</f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f>[1]VG_Movimiento_TSJ!$W$12</f>
        <v>0</v>
      </c>
      <c r="D77" s="5">
        <f>[1]VG_Movimiento_TSJ!$AU$12</f>
        <v>2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>
        <f>'[1]Periodos anual'!$A$1</f>
        <v>2020</v>
      </c>
      <c r="D89" s="8">
        <f>'[1]Periodos anual'!$B$1</f>
        <v>2021</v>
      </c>
      <c r="E89" s="8" t="s">
        <v>99</v>
      </c>
    </row>
    <row r="90" spans="2:5" ht="29.25" thickBot="1" x14ac:dyDescent="0.25">
      <c r="B90" s="4" t="s">
        <v>51</v>
      </c>
      <c r="C90" s="5">
        <f>[1]Penal_Terminacion_TSJ!$B$11</f>
        <v>254</v>
      </c>
      <c r="D90" s="5">
        <f>[1]Penal_Terminacion_TSJ!$E$11</f>
        <v>258</v>
      </c>
      <c r="E90" s="6">
        <f>IF(C90&gt;0,(D90-C90)/C90,"-")</f>
        <v>1.5748031496062992E-2</v>
      </c>
    </row>
    <row r="91" spans="2:5" ht="29.25" thickBot="1" x14ac:dyDescent="0.25">
      <c r="B91" s="4" t="s">
        <v>52</v>
      </c>
      <c r="C91" s="5">
        <f>[1]Penal_Terminacion_TSJ!$C$11</f>
        <v>332</v>
      </c>
      <c r="D91" s="5">
        <f>[1]Penal_Terminacion_TSJ!$F$11</f>
        <v>250</v>
      </c>
      <c r="E91" s="6">
        <f t="shared" ref="E91:E93" si="7">IF(C91&gt;0,(D91-C91)/C91,"-")</f>
        <v>-0.24698795180722891</v>
      </c>
    </row>
    <row r="92" spans="2:5" ht="29.25" customHeight="1" thickBot="1" x14ac:dyDescent="0.25">
      <c r="B92" s="4" t="s">
        <v>53</v>
      </c>
      <c r="C92" s="5">
        <f>[1]Penal_Terminacion_TSJ!$D$11</f>
        <v>464</v>
      </c>
      <c r="D92" s="5">
        <f>[1]Penal_Terminacion_TSJ!$G$11</f>
        <v>368</v>
      </c>
      <c r="E92" s="6">
        <f t="shared" si="7"/>
        <v>-0.20689655172413793</v>
      </c>
    </row>
    <row r="93" spans="2:5" ht="29.25" customHeight="1" thickBot="1" x14ac:dyDescent="0.25">
      <c r="B93" s="4" t="s">
        <v>54</v>
      </c>
      <c r="C93" s="6">
        <f>(C90+C91)/(C90+C91+C92)</f>
        <v>0.55809523809523809</v>
      </c>
      <c r="D93" s="6">
        <f>(D90+D91)/(D90+D91+D92)</f>
        <v>0.57990867579908678</v>
      </c>
      <c r="E93" s="6">
        <f t="shared" si="7"/>
        <v>3.9085511244097489E-2</v>
      </c>
    </row>
    <row r="99" spans="2:5" ht="42.75" customHeight="1" thickBot="1" x14ac:dyDescent="0.25">
      <c r="C99" s="8">
        <f>'[1]Periodos anual'!$A$1</f>
        <v>2020</v>
      </c>
      <c r="D99" s="8">
        <f>'[1]Periodos anual'!$B$1</f>
        <v>2021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f>[1]Penal_Enjuiciados_TSJ!$B$11</f>
        <v>1077</v>
      </c>
      <c r="D100" s="5">
        <f>[1]Penal_Enjuiciados_TSJ!$G$11</f>
        <v>901</v>
      </c>
      <c r="E100" s="6">
        <f>IF(C100&gt;0,(D100-C100)/C100,"-")</f>
        <v>-0.16341689879294335</v>
      </c>
    </row>
    <row r="101" spans="2:5" ht="20.100000000000001" customHeight="1" thickBot="1" x14ac:dyDescent="0.25">
      <c r="B101" s="4" t="s">
        <v>41</v>
      </c>
      <c r="C101" s="5">
        <f>[1]Penal_Enjuiciados_TSJ!$C$11</f>
        <v>407</v>
      </c>
      <c r="D101" s="5">
        <f>[1]Penal_Enjuiciados_TSJ!$H$11</f>
        <v>358</v>
      </c>
      <c r="E101" s="6">
        <f t="shared" ref="E101:E105" si="8">IF(C101&gt;0,(D101-C101)/C101,"-")</f>
        <v>-0.12039312039312039</v>
      </c>
    </row>
    <row r="102" spans="2:5" ht="20.100000000000001" customHeight="1" thickBot="1" x14ac:dyDescent="0.25">
      <c r="B102" s="4" t="s">
        <v>42</v>
      </c>
      <c r="C102" s="5">
        <f>[1]Penal_Enjuiciados_TSJ!$D$11</f>
        <v>186</v>
      </c>
      <c r="D102" s="5">
        <f>[1]Penal_Enjuiciados_TSJ!$I$11</f>
        <v>155</v>
      </c>
      <c r="E102" s="6">
        <f t="shared" si="8"/>
        <v>-0.16666666666666666</v>
      </c>
    </row>
    <row r="103" spans="2:5" ht="20.100000000000001" customHeight="1" thickBot="1" x14ac:dyDescent="0.25">
      <c r="B103" s="4" t="s">
        <v>98</v>
      </c>
      <c r="C103" s="6">
        <f>(C101+C102)/C100</f>
        <v>0.55060352831940573</v>
      </c>
      <c r="D103" s="6">
        <f>(D101+D102)/D100</f>
        <v>0.5693673695893452</v>
      </c>
      <c r="E103" s="6">
        <f t="shared" si="8"/>
        <v>3.4078679675758519E-2</v>
      </c>
    </row>
    <row r="104" spans="2:5" ht="20.100000000000001" customHeight="1" thickBot="1" x14ac:dyDescent="0.25">
      <c r="B104" s="4" t="s">
        <v>39</v>
      </c>
      <c r="C104" s="6">
        <f>C101/([1]Penal_Enjuiciados_TSJ!$C$11+[1]Penal_Enjuiciados_TSJ!$E$11)</f>
        <v>0.54557640750670244</v>
      </c>
      <c r="D104" s="6">
        <f>D101/([1]Penal_Enjuiciados_TSJ!$H$11+[1]Penal_Enjuiciados_TSJ!$J$11)</f>
        <v>0.57279999999999998</v>
      </c>
      <c r="E104" s="6">
        <f t="shared" si="8"/>
        <v>4.9898771498771394E-2</v>
      </c>
    </row>
    <row r="105" spans="2:5" ht="20.100000000000001" customHeight="1" thickBot="1" x14ac:dyDescent="0.25">
      <c r="B105" s="4" t="s">
        <v>40</v>
      </c>
      <c r="C105" s="6">
        <f>C102/([1]Penal_Enjuiciados_TSJ!$D$11+[1]Penal_Enjuiciados_TSJ!$F$11)</f>
        <v>0.5619335347432024</v>
      </c>
      <c r="D105" s="6">
        <f>D102/([1]Penal_Enjuiciados_TSJ!$I$11+[1]Penal_Enjuiciados_TSJ!$K$11)</f>
        <v>0.56159420289855078</v>
      </c>
      <c r="E105" s="6">
        <f t="shared" si="8"/>
        <v>-6.0386473429939664E-4</v>
      </c>
    </row>
    <row r="111" spans="2:5" ht="42.75" customHeight="1" thickBot="1" x14ac:dyDescent="0.25">
      <c r="C111" s="8">
        <f>'[1]Periodos anual'!$A$1</f>
        <v>2020</v>
      </c>
      <c r="D111" s="8">
        <f>'[1]Periodos anual'!$B$1</f>
        <v>2021</v>
      </c>
      <c r="E111" s="8" t="s">
        <v>99</v>
      </c>
    </row>
    <row r="112" spans="2:5" ht="15" thickBot="1" x14ac:dyDescent="0.25">
      <c r="B112" s="4" t="s">
        <v>55</v>
      </c>
      <c r="C112" s="5">
        <f>[1]Penal_Movimientos_TSJ!$B$11</f>
        <v>1167</v>
      </c>
      <c r="D112" s="5">
        <f>[1]Penal_Movimientos_TSJ!$E$11</f>
        <v>1037</v>
      </c>
      <c r="E112" s="6">
        <f>IF(C112&gt;0,(D112-C112)/C112,"-")</f>
        <v>-0.11139674378748929</v>
      </c>
    </row>
    <row r="113" spans="2:14" ht="15" thickBot="1" x14ac:dyDescent="0.25">
      <c r="B113" s="4" t="s">
        <v>56</v>
      </c>
      <c r="C113" s="5">
        <f>[1]Penal_Movimientos_TSJ!$C$11</f>
        <v>554</v>
      </c>
      <c r="D113" s="5">
        <f>[1]Penal_Movimientos_TSJ!$F$11</f>
        <v>538</v>
      </c>
      <c r="E113" s="6">
        <f t="shared" ref="E113:E114" si="9">IF(C113&gt;0,(D113-C113)/C113,"-")</f>
        <v>-2.8880866425992781E-2</v>
      </c>
    </row>
    <row r="114" spans="2:14" ht="15" thickBot="1" x14ac:dyDescent="0.25">
      <c r="B114" s="4" t="s">
        <v>57</v>
      </c>
      <c r="C114" s="5">
        <f>[1]Penal_Movimientos_TSJ!$D$11</f>
        <v>613</v>
      </c>
      <c r="D114" s="5">
        <f>[1]Penal_Movimientos_TSJ!$G$11</f>
        <v>499</v>
      </c>
      <c r="E114" s="6">
        <f t="shared" si="9"/>
        <v>-0.18597063621533441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>
        <f>'[1]Periodos anual'!$A$1</f>
        <v>2020</v>
      </c>
      <c r="D126" s="29"/>
      <c r="E126" s="29"/>
      <c r="F126" s="30"/>
      <c r="G126" s="28">
        <f>'[1]Periodos anual'!$B$1</f>
        <v>2021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f>'[1]AP_Terminacion_1ª Instancia_TSJ'!$B$11</f>
        <v>3</v>
      </c>
      <c r="D128" s="10">
        <f>'[1]AP_Terminacion_1ª Instancia_TSJ'!$H$11</f>
        <v>3</v>
      </c>
      <c r="E128" s="10">
        <f>'[1]AP_Terminacion_1ª Instancia_TSJ'!$N$11</f>
        <v>1</v>
      </c>
      <c r="F128" s="10">
        <f>'[1]AP_Terminacion_1ª Instancia_TSJ'!$T$11</f>
        <v>7</v>
      </c>
      <c r="G128" s="10">
        <f>'[1]AP_Terminacion_1ª Instancia_TSJ'!$Z$11</f>
        <v>5</v>
      </c>
      <c r="H128" s="10">
        <f>'[1]AP_Terminacion_1ª Instancia_TSJ'!$AF$11</f>
        <v>1</v>
      </c>
      <c r="I128" s="10">
        <f>'[1]AP_Terminacion_1ª Instancia_TSJ'!$AL$11</f>
        <v>1</v>
      </c>
      <c r="J128" s="10">
        <f>'[1]AP_Terminacion_1ª Instancia_TSJ'!$AR$11</f>
        <v>7</v>
      </c>
      <c r="K128" s="6">
        <f>IF(C128=0,"-",(G128-C128)/C128)</f>
        <v>0.66666666666666663</v>
      </c>
      <c r="L128" s="6">
        <f t="shared" ref="L128:N133" si="10">IF(D128=0,"-",(H128-D128)/D128)</f>
        <v>-0.66666666666666663</v>
      </c>
      <c r="M128" s="6">
        <f t="shared" si="10"/>
        <v>0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f>'[1]AP_Terminacion_1ª Instancia_TSJ'!$C$11</f>
        <v>1</v>
      </c>
      <c r="D129" s="10">
        <f>'[1]AP_Terminacion_1ª Instancia_TSJ'!$I$11</f>
        <v>1</v>
      </c>
      <c r="E129" s="10">
        <f>'[1]AP_Terminacion_1ª Instancia_TSJ'!$O$11</f>
        <v>0</v>
      </c>
      <c r="F129" s="10">
        <f>'[1]AP_Terminacion_1ª Instancia_TSJ'!$U$11</f>
        <v>2</v>
      </c>
      <c r="G129" s="10">
        <f>'[1]AP_Terminacion_1ª Instancia_TSJ'!$AA$11</f>
        <v>0</v>
      </c>
      <c r="H129" s="10">
        <f>'[1]AP_Terminacion_1ª Instancia_TSJ'!$AG$11</f>
        <v>0</v>
      </c>
      <c r="I129" s="10">
        <f>'[1]AP_Terminacion_1ª Instancia_TSJ'!$AM$11</f>
        <v>0</v>
      </c>
      <c r="J129" s="10">
        <f>'[1]AP_Terminacion_1ª Instancia_TSJ'!$AS$11</f>
        <v>0</v>
      </c>
      <c r="K129" s="6">
        <f t="shared" ref="K129:K133" si="11">IF(C129=0,"-",(G129-C129)/C129)</f>
        <v>-1</v>
      </c>
      <c r="L129" s="6">
        <f t="shared" si="10"/>
        <v>-1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f>'[1]AP_Terminacion_1ª Instancia_TSJ'!$D$11</f>
        <v>0</v>
      </c>
      <c r="D130" s="10">
        <f>'[1]AP_Terminacion_1ª Instancia_TSJ'!$J$11</f>
        <v>0</v>
      </c>
      <c r="E130" s="10">
        <f>'[1]AP_Terminacion_1ª Instancia_TSJ'!$P$11</f>
        <v>0</v>
      </c>
      <c r="F130" s="10">
        <f>'[1]AP_Terminacion_1ª Instancia_TSJ'!$V$11</f>
        <v>0</v>
      </c>
      <c r="G130" s="10">
        <f>'[1]AP_Terminacion_1ª Instancia_TSJ'!$AB$11</f>
        <v>0</v>
      </c>
      <c r="H130" s="10">
        <f>'[1]AP_Terminacion_1ª Instancia_TSJ'!$AH$11</f>
        <v>0</v>
      </c>
      <c r="I130" s="10">
        <f>'[1]AP_Terminacion_1ª Instancia_TSJ'!$AN$11</f>
        <v>0</v>
      </c>
      <c r="J130" s="10">
        <f>'[1]AP_Terminacion_1ª Instancia_TSJ'!$AT$11</f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f>'[1]AP_Terminacion_1ª Instancia_TSJ'!$E$11</f>
        <v>0</v>
      </c>
      <c r="D131" s="10">
        <f>'[1]AP_Terminacion_1ª Instancia_TSJ'!$K$11</f>
        <v>0</v>
      </c>
      <c r="E131" s="10">
        <f>'[1]AP_Terminacion_1ª Instancia_TSJ'!$Q$11</f>
        <v>0</v>
      </c>
      <c r="F131" s="10">
        <f>'[1]AP_Terminacion_1ª Instancia_TSJ'!$W$11</f>
        <v>0</v>
      </c>
      <c r="G131" s="10">
        <f>'[1]AP_Terminacion_1ª Instancia_TSJ'!$AC$11</f>
        <v>2</v>
      </c>
      <c r="H131" s="10">
        <f>'[1]AP_Terminacion_1ª Instancia_TSJ'!$AI$11</f>
        <v>0</v>
      </c>
      <c r="I131" s="10">
        <f>'[1]AP_Terminacion_1ª Instancia_TSJ'!$AO$11</f>
        <v>0</v>
      </c>
      <c r="J131" s="10">
        <f>'[1]AP_Terminacion_1ª Instancia_TSJ'!$AU$11</f>
        <v>2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f>'[1]AP_Terminacion_1ª Instancia_TSJ'!$F$11</f>
        <v>0</v>
      </c>
      <c r="D132" s="10">
        <f>'[1]AP_Terminacion_1ª Instancia_TSJ'!$L$11</f>
        <v>0</v>
      </c>
      <c r="E132" s="10">
        <f>'[1]AP_Terminacion_1ª Instancia_TSJ'!$R$11</f>
        <v>0</v>
      </c>
      <c r="F132" s="10">
        <f>'[1]AP_Terminacion_1ª Instancia_TSJ'!$X$11</f>
        <v>0</v>
      </c>
      <c r="G132" s="10">
        <f>'[1]AP_Terminacion_1ª Instancia_TSJ'!$AD$11</f>
        <v>0</v>
      </c>
      <c r="H132" s="10">
        <f>'[1]AP_Terminacion_1ª Instancia_TSJ'!$AJ$11</f>
        <v>0</v>
      </c>
      <c r="I132" s="10">
        <f>'[1]AP_Terminacion_1ª Instancia_TSJ'!$AP$11</f>
        <v>0</v>
      </c>
      <c r="J132" s="10">
        <f>'[1]AP_Terminacion_1ª Instancia_TSJ'!$AV$11</f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f>'[1]AP_Terminacion_1ª Instancia_TSJ'!$G$11</f>
        <v>4</v>
      </c>
      <c r="D133" s="10">
        <f>'[1]AP_Terminacion_1ª Instancia_TSJ'!$M$11</f>
        <v>4</v>
      </c>
      <c r="E133" s="10">
        <f>'[1]AP_Terminacion_1ª Instancia_TSJ'!$S$11</f>
        <v>1</v>
      </c>
      <c r="F133" s="10">
        <f>'[1]AP_Terminacion_1ª Instancia_TSJ'!$Y$11</f>
        <v>9</v>
      </c>
      <c r="G133" s="10">
        <f>'[1]AP_Terminacion_1ª Instancia_TSJ'!$AE$11</f>
        <v>7</v>
      </c>
      <c r="H133" s="10">
        <f>'[1]AP_Terminacion_1ª Instancia_TSJ'!$AK$11</f>
        <v>1</v>
      </c>
      <c r="I133" s="10">
        <f>'[1]AP_Terminacion_1ª Instancia_TSJ'!$AQ$11</f>
        <v>1</v>
      </c>
      <c r="J133" s="10">
        <f>'[1]AP_Terminacion_1ª Instancia_TSJ'!$AW$11</f>
        <v>9</v>
      </c>
      <c r="K133" s="6">
        <f t="shared" si="11"/>
        <v>0.75</v>
      </c>
      <c r="L133" s="6">
        <f t="shared" si="10"/>
        <v>-0.75</v>
      </c>
      <c r="M133" s="6">
        <f t="shared" si="10"/>
        <v>0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0.75</v>
      </c>
      <c r="D134" s="6">
        <f>IF(D128=0,"-",D128/(D128+D129))</f>
        <v>0.75</v>
      </c>
      <c r="E134" s="6">
        <f t="shared" ref="E134:J134" si="12">IF(E128=0,"-",E128/(E128+E129))</f>
        <v>1</v>
      </c>
      <c r="F134" s="6">
        <f t="shared" si="12"/>
        <v>0.77777777777777779</v>
      </c>
      <c r="G134" s="6">
        <f t="shared" si="12"/>
        <v>1</v>
      </c>
      <c r="H134" s="6">
        <f t="shared" si="12"/>
        <v>1</v>
      </c>
      <c r="I134" s="6">
        <f t="shared" si="12"/>
        <v>1</v>
      </c>
      <c r="J134" s="6">
        <f t="shared" si="12"/>
        <v>1</v>
      </c>
      <c r="K134" s="6">
        <f>IF(OR(C134="-",G134="-"),"-",(G134-C134)/C134)</f>
        <v>0.33333333333333331</v>
      </c>
      <c r="L134" s="6">
        <f t="shared" ref="L134:N135" si="13">IF(OR(D134="-",H134="-"),"-",(H134-D134)/D134)</f>
        <v>0.33333333333333331</v>
      </c>
      <c r="M134" s="6">
        <f t="shared" si="13"/>
        <v>0</v>
      </c>
      <c r="N134" s="6">
        <f t="shared" si="13"/>
        <v>0.2857142857142857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>
        <f>'[1]Periodos anual'!$A$1</f>
        <v>2020</v>
      </c>
      <c r="D141" s="29"/>
      <c r="E141" s="29"/>
      <c r="F141" s="30"/>
      <c r="G141" s="28">
        <f>'[1]Periodos anual'!$B$1</f>
        <v>2021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f>'[1]AP-Terminacion-Recursos_TSJ'!$B$11</f>
        <v>27</v>
      </c>
      <c r="D143" s="10">
        <f>'[1]AP-Terminacion-Recursos_TSJ'!$C$11</f>
        <v>0</v>
      </c>
      <c r="E143" s="10">
        <f>'[1]AP-Terminacion-Recursos_TSJ'!$D$11</f>
        <v>2</v>
      </c>
      <c r="F143" s="10">
        <f>'[1]AP-Terminacion-Recursos_TSJ'!$E$11</f>
        <v>29</v>
      </c>
      <c r="G143" s="10">
        <f>'[1]AP-Terminacion-Recursos_TSJ'!$Z$11</f>
        <v>7</v>
      </c>
      <c r="H143" s="10">
        <f>'[1]AP-Terminacion-Recursos_TSJ'!$AA$11</f>
        <v>0</v>
      </c>
      <c r="I143" s="10">
        <f>'[1]AP-Terminacion-Recursos_TSJ'!$AB$11</f>
        <v>1</v>
      </c>
      <c r="J143" s="10">
        <f>'[1]AP-Terminacion-Recursos_TSJ'!$AC$11</f>
        <v>8</v>
      </c>
      <c r="K143" s="6">
        <f>IF(C143=0,"-",(G143-C143)/C143)</f>
        <v>-0.7407407407407407</v>
      </c>
      <c r="L143" s="6" t="str">
        <f t="shared" ref="L143:N147" si="15">IF(D143=0,"-",(H143-D143)/D143)</f>
        <v>-</v>
      </c>
      <c r="M143" s="6">
        <f t="shared" si="15"/>
        <v>-0.5</v>
      </c>
      <c r="N143" s="6">
        <f t="shared" si="15"/>
        <v>-0.72413793103448276</v>
      </c>
    </row>
    <row r="144" spans="2:14" ht="15" thickBot="1" x14ac:dyDescent="0.25">
      <c r="B144" s="4" t="s">
        <v>72</v>
      </c>
      <c r="C144" s="10">
        <f>'[1]AP-Terminacion-Recursos_TSJ'!$F$11</f>
        <v>18</v>
      </c>
      <c r="D144" s="10">
        <f>'[1]AP-Terminacion-Recursos_TSJ'!$G$11</f>
        <v>0</v>
      </c>
      <c r="E144" s="10">
        <f>'[1]AP-Terminacion-Recursos_TSJ'!$H$11</f>
        <v>0</v>
      </c>
      <c r="F144" s="10">
        <f>'[1]AP-Terminacion-Recursos_TSJ'!$I$11</f>
        <v>18</v>
      </c>
      <c r="G144" s="10">
        <f>'[1]AP-Terminacion-Recursos_TSJ'!$AD$11</f>
        <v>7</v>
      </c>
      <c r="H144" s="10">
        <f>'[1]AP-Terminacion-Recursos_TSJ'!$AE$11</f>
        <v>0</v>
      </c>
      <c r="I144" s="10">
        <f>'[1]AP-Terminacion-Recursos_TSJ'!$AF$11</f>
        <v>0</v>
      </c>
      <c r="J144" s="10">
        <f>'[1]AP-Terminacion-Recursos_TSJ'!$AG$11</f>
        <v>7</v>
      </c>
      <c r="K144" s="6">
        <f t="shared" ref="K144:K147" si="16">IF(C144=0,"-",(G144-C144)/C144)</f>
        <v>-0.61111111111111116</v>
      </c>
      <c r="L144" s="6" t="str">
        <f t="shared" si="15"/>
        <v>-</v>
      </c>
      <c r="M144" s="6" t="str">
        <f t="shared" si="15"/>
        <v>-</v>
      </c>
      <c r="N144" s="6">
        <f t="shared" si="15"/>
        <v>-0.61111111111111116</v>
      </c>
    </row>
    <row r="145" spans="2:14" ht="15" thickBot="1" x14ac:dyDescent="0.25">
      <c r="B145" s="4" t="s">
        <v>73</v>
      </c>
      <c r="C145" s="10">
        <f>'[1]AP-Terminacion-Recursos_TSJ'!$J$11</f>
        <v>216</v>
      </c>
      <c r="D145" s="10">
        <f>'[1]AP-Terminacion-Recursos_TSJ'!$K$11</f>
        <v>0</v>
      </c>
      <c r="E145" s="10">
        <f>'[1]AP-Terminacion-Recursos_TSJ'!$L$11</f>
        <v>17</v>
      </c>
      <c r="F145" s="10">
        <f>'[1]AP-Terminacion-Recursos_TSJ'!$M$11</f>
        <v>233</v>
      </c>
      <c r="G145" s="10">
        <f>'[1]AP-Terminacion-Recursos_TSJ'!$AH$11</f>
        <v>131</v>
      </c>
      <c r="H145" s="10">
        <f>'[1]AP-Terminacion-Recursos_TSJ'!$AI$11</f>
        <v>0</v>
      </c>
      <c r="I145" s="10">
        <f>'[1]AP-Terminacion-Recursos_TSJ'!$AJ$11</f>
        <v>16</v>
      </c>
      <c r="J145" s="10">
        <f>'[1]AP-Terminacion-Recursos_TSJ'!$AK$11</f>
        <v>147</v>
      </c>
      <c r="K145" s="6">
        <f t="shared" si="16"/>
        <v>-0.39351851851851855</v>
      </c>
      <c r="L145" s="6" t="str">
        <f t="shared" si="15"/>
        <v>-</v>
      </c>
      <c r="M145" s="6">
        <f t="shared" si="15"/>
        <v>-5.8823529411764705E-2</v>
      </c>
      <c r="N145" s="6">
        <f t="shared" si="15"/>
        <v>-0.36909871244635195</v>
      </c>
    </row>
    <row r="146" spans="2:14" ht="15" thickBot="1" x14ac:dyDescent="0.25">
      <c r="B146" s="4" t="s">
        <v>74</v>
      </c>
      <c r="C146" s="10">
        <f>'[1]AP-Terminacion-Recursos_TSJ'!$N$11</f>
        <v>51</v>
      </c>
      <c r="D146" s="10">
        <f>'[1]AP-Terminacion-Recursos_TSJ'!$O$11</f>
        <v>0</v>
      </c>
      <c r="E146" s="10">
        <f>'[1]AP-Terminacion-Recursos_TSJ'!$P$11</f>
        <v>20</v>
      </c>
      <c r="F146" s="10">
        <f>'[1]AP-Terminacion-Recursos_TSJ'!$Q$11</f>
        <v>71</v>
      </c>
      <c r="G146" s="10">
        <f>'[1]AP-Terminacion-Recursos_TSJ'!$AL$11</f>
        <v>30</v>
      </c>
      <c r="H146" s="10">
        <f>'[1]AP-Terminacion-Recursos_TSJ'!$AM$11</f>
        <v>0</v>
      </c>
      <c r="I146" s="10">
        <f>'[1]AP-Terminacion-Recursos_TSJ'!$AN$11</f>
        <v>3</v>
      </c>
      <c r="J146" s="10">
        <f>'[1]AP-Terminacion-Recursos_TSJ'!$AO$11</f>
        <v>33</v>
      </c>
      <c r="K146" s="6">
        <f t="shared" si="16"/>
        <v>-0.41176470588235292</v>
      </c>
      <c r="L146" s="6" t="str">
        <f t="shared" si="15"/>
        <v>-</v>
      </c>
      <c r="M146" s="6">
        <f t="shared" si="15"/>
        <v>-0.85</v>
      </c>
      <c r="N146" s="6">
        <f t="shared" si="15"/>
        <v>-0.53521126760563376</v>
      </c>
    </row>
    <row r="147" spans="2:14" ht="15" thickBot="1" x14ac:dyDescent="0.25">
      <c r="B147" s="4" t="s">
        <v>75</v>
      </c>
      <c r="C147" s="10">
        <f>'[1]AP-Terminacion-Recursos_TSJ'!$R$11</f>
        <v>2</v>
      </c>
      <c r="D147" s="10">
        <f>'[1]AP-Terminacion-Recursos_TSJ'!$S$11</f>
        <v>0</v>
      </c>
      <c r="E147" s="10">
        <f>'[1]AP-Terminacion-Recursos_TSJ'!$T$11</f>
        <v>0</v>
      </c>
      <c r="F147" s="10">
        <f>'[1]AP-Terminacion-Recursos_TSJ'!$U$11</f>
        <v>2</v>
      </c>
      <c r="G147" s="10">
        <f>'[1]AP-Terminacion-Recursos_TSJ'!$AP$11</f>
        <v>2</v>
      </c>
      <c r="H147" s="10">
        <f>'[1]AP-Terminacion-Recursos_TSJ'!$AQ$11</f>
        <v>0</v>
      </c>
      <c r="I147" s="10">
        <f>'[1]AP-Terminacion-Recursos_TSJ'!$AR$11</f>
        <v>2</v>
      </c>
      <c r="J147" s="10">
        <f>'[1]AP-Terminacion-Recursos_TSJ'!$AS$11</f>
        <v>4</v>
      </c>
      <c r="K147" s="6">
        <f t="shared" si="16"/>
        <v>0</v>
      </c>
      <c r="L147" s="6" t="str">
        <f t="shared" si="15"/>
        <v>-</v>
      </c>
      <c r="M147" s="6" t="str">
        <f t="shared" si="15"/>
        <v>-</v>
      </c>
      <c r="N147" s="6">
        <f t="shared" si="15"/>
        <v>1</v>
      </c>
    </row>
    <row r="148" spans="2:14" ht="15" thickBot="1" x14ac:dyDescent="0.25">
      <c r="B148" s="7" t="s">
        <v>68</v>
      </c>
      <c r="C148" s="10">
        <f>'[1]AP-Terminacion-Recursos_TSJ'!$V$11</f>
        <v>314</v>
      </c>
      <c r="D148" s="10">
        <f>'[1]AP-Terminacion-Recursos_TSJ'!$W$11</f>
        <v>0</v>
      </c>
      <c r="E148" s="10">
        <f>'[1]AP-Terminacion-Recursos_TSJ'!$X$11</f>
        <v>39</v>
      </c>
      <c r="F148" s="10">
        <f>'[1]AP-Terminacion-Recursos_TSJ'!$Y$11</f>
        <v>353</v>
      </c>
      <c r="G148" s="10">
        <f>'[1]AP-Terminacion-Recursos_TSJ'!$AT$11</f>
        <v>177</v>
      </c>
      <c r="H148" s="10">
        <f>'[1]AP-Terminacion-Recursos_TSJ'!$AU$11</f>
        <v>0</v>
      </c>
      <c r="I148" s="10">
        <f>'[1]AP-Terminacion-Recursos_TSJ'!$AV$11</f>
        <v>22</v>
      </c>
      <c r="J148" s="10">
        <f>'[1]AP-Terminacion-Recursos_TSJ'!$AW$11</f>
        <v>199</v>
      </c>
      <c r="K148" s="6">
        <f t="shared" ref="K148" si="17">IF(C148=0,"-",(G148-C148)/C148)</f>
        <v>-0.43630573248407645</v>
      </c>
      <c r="L148" s="6" t="str">
        <f t="shared" ref="L148" si="18">IF(D148=0,"-",(H148-D148)/D148)</f>
        <v>-</v>
      </c>
      <c r="M148" s="6">
        <f t="shared" ref="M148" si="19">IF(E148=0,"-",(I148-E148)/E148)</f>
        <v>-0.4358974358974359</v>
      </c>
      <c r="N148" s="6">
        <f t="shared" ref="N148" si="20">IF(F148=0,"-",(J148-F148)/F148)</f>
        <v>-0.43626062322946174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0.1111111111111111</v>
      </c>
      <c r="D149" s="6" t="str">
        <f t="shared" si="21"/>
        <v>-</v>
      </c>
      <c r="E149" s="6">
        <f t="shared" si="21"/>
        <v>0.10526315789473684</v>
      </c>
      <c r="F149" s="6">
        <f t="shared" si="21"/>
        <v>0.11068702290076336</v>
      </c>
      <c r="G149" s="6">
        <f t="shared" si="21"/>
        <v>5.0724637681159424E-2</v>
      </c>
      <c r="H149" s="6" t="str">
        <f t="shared" si="21"/>
        <v>-</v>
      </c>
      <c r="I149" s="6">
        <f t="shared" si="21"/>
        <v>5.8823529411764705E-2</v>
      </c>
      <c r="J149" s="6">
        <f t="shared" si="21"/>
        <v>5.1612903225806452E-2</v>
      </c>
      <c r="K149" s="6">
        <f>IF(OR(C149="-",G149="-"),"-",(G149-C149)/C149)</f>
        <v>-0.54347826086956519</v>
      </c>
      <c r="L149" s="6" t="str">
        <f t="shared" ref="L149:N150" si="22">IF(OR(D149="-",H149="-"),"-",(H149-D149)/D149)</f>
        <v>-</v>
      </c>
      <c r="M149" s="6">
        <f t="shared" si="22"/>
        <v>-0.44117647058823528</v>
      </c>
      <c r="N149" s="6">
        <f t="shared" si="22"/>
        <v>-0.53370411568409348</v>
      </c>
    </row>
    <row r="150" spans="2:14" ht="29.25" thickBot="1" x14ac:dyDescent="0.25">
      <c r="B150" s="7" t="s">
        <v>77</v>
      </c>
      <c r="C150" s="6">
        <f t="shared" si="21"/>
        <v>0.2608695652173913</v>
      </c>
      <c r="D150" s="6" t="str">
        <f t="shared" si="21"/>
        <v>-</v>
      </c>
      <c r="E150" s="6" t="str">
        <f t="shared" si="21"/>
        <v>-</v>
      </c>
      <c r="F150" s="6">
        <f t="shared" si="21"/>
        <v>0.20224719101123595</v>
      </c>
      <c r="G150" s="6">
        <f t="shared" si="21"/>
        <v>0.1891891891891892</v>
      </c>
      <c r="H150" s="6" t="str">
        <f t="shared" si="21"/>
        <v>-</v>
      </c>
      <c r="I150" s="6" t="str">
        <f t="shared" si="21"/>
        <v>-</v>
      </c>
      <c r="J150" s="6">
        <f t="shared" si="21"/>
        <v>0.17499999999999999</v>
      </c>
      <c r="K150" s="6">
        <f>IF(OR(C150="-",G150="-"),"-",(G150-C150)/C150)</f>
        <v>-0.27477477477477469</v>
      </c>
      <c r="L150" s="6" t="str">
        <f t="shared" si="22"/>
        <v>-</v>
      </c>
      <c r="M150" s="6" t="str">
        <f t="shared" si="22"/>
        <v>-</v>
      </c>
      <c r="N150" s="6">
        <f t="shared" si="22"/>
        <v>-0.13472222222222224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>
        <f>'[1]Periodos anual'!$A$1</f>
        <v>2020</v>
      </c>
      <c r="D156" s="8">
        <f>'[1]Periodos anual'!$B$1</f>
        <v>2021</v>
      </c>
      <c r="E156" s="8" t="s">
        <v>99</v>
      </c>
    </row>
    <row r="157" spans="2:14" ht="15" thickBot="1" x14ac:dyDescent="0.25">
      <c r="B157" s="4" t="s">
        <v>94</v>
      </c>
      <c r="C157" s="19">
        <f>[1]AP_Apelaciones!$B$11</f>
        <v>276</v>
      </c>
      <c r="D157" s="19">
        <f>[1]AP_Apelaciones!$E$11</f>
        <v>160</v>
      </c>
      <c r="E157" s="18">
        <f>IF(C157=0,"-",(D157-C157)/C157)</f>
        <v>-0.42028985507246375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f>[1]AP_Apelaciones!$C$11</f>
        <v>32</v>
      </c>
      <c r="D158" s="19">
        <f>[1]AP_Apelaciones!$F$11</f>
        <v>14</v>
      </c>
      <c r="E158" s="18">
        <f t="shared" ref="E158:E159" si="23">IF(C158=0,"-",(D158-C158)/C158)</f>
        <v>-0.5625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f>[1]AP_Apelaciones!$D$11</f>
        <v>3</v>
      </c>
      <c r="D159" s="19">
        <f>[1]AP_Apelaciones!$G$11</f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0.887459807073955</v>
      </c>
      <c r="D160" s="18">
        <f>IF(D157=0,"-",D157/(D157+D158+D159))</f>
        <v>0.91954022988505746</v>
      </c>
      <c r="E160" s="18">
        <f>IF(OR(C160="-",D160="-"),"-",(D160-C160)/C160)</f>
        <v>3.6148592370481396E-2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>
        <f>'[1]Periodos anual'!$A$1</f>
        <v>2020</v>
      </c>
      <c r="D165" s="8">
        <f>'[1]Periodos anual'!$B$1</f>
        <v>2021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f>[1]AP_Enjuiciados_TSJ!$B$11</f>
        <v>9</v>
      </c>
      <c r="D166" s="5">
        <f>[1]AP_Enjuiciados_TSJ!$G$11</f>
        <v>8</v>
      </c>
      <c r="E166" s="6">
        <f>IF(C166=0,"-",(D166-C166)/C166)</f>
        <v>-0.1111111111111111</v>
      </c>
    </row>
    <row r="167" spans="2:14" ht="20.100000000000001" customHeight="1" thickBot="1" x14ac:dyDescent="0.25">
      <c r="B167" s="4" t="s">
        <v>41</v>
      </c>
      <c r="C167" s="5">
        <f>[1]AP_Enjuiciados_TSJ!$C$11</f>
        <v>6</v>
      </c>
      <c r="D167" s="5">
        <f>[1]AP_Enjuiciados_TSJ!$H$11</f>
        <v>7</v>
      </c>
      <c r="E167" s="6">
        <f t="shared" ref="E167:E168" si="24">IF(C167=0,"-",(D167-C167)/C167)</f>
        <v>0.16666666666666666</v>
      </c>
    </row>
    <row r="168" spans="2:14" ht="20.100000000000001" customHeight="1" thickBot="1" x14ac:dyDescent="0.25">
      <c r="B168" s="4" t="s">
        <v>42</v>
      </c>
      <c r="C168" s="5">
        <f>[1]AP_Enjuiciados_TSJ!$D$11</f>
        <v>1</v>
      </c>
      <c r="D168" s="5">
        <f>[1]AP_Enjuiciados_TSJ!$I$11</f>
        <v>1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0.77777777777777779</v>
      </c>
      <c r="D169" s="6">
        <f>IF(D166=0,"-",(D167+D168)/D166)</f>
        <v>1</v>
      </c>
      <c r="E169" s="6">
        <f t="shared" ref="E169:E171" si="25">IF(OR(C169="-",D169="-"),"-",(D169-C169)/C169)</f>
        <v>0.2857142857142857</v>
      </c>
    </row>
    <row r="170" spans="2:14" ht="20.100000000000001" customHeight="1" thickBot="1" x14ac:dyDescent="0.25">
      <c r="B170" s="4" t="s">
        <v>39</v>
      </c>
      <c r="C170" s="6">
        <f>IF(C167=0,"-",C167/(C167+[1]AP_Enjuiciados_TSJ!$E$11))</f>
        <v>0.8571428571428571</v>
      </c>
      <c r="D170" s="6">
        <f>IF(D167=0,"-",D167/(D167+[1]AP_Enjuiciados_TSJ!$J$11))</f>
        <v>1</v>
      </c>
      <c r="E170" s="6">
        <f t="shared" si="25"/>
        <v>0.16666666666666674</v>
      </c>
    </row>
    <row r="171" spans="2:14" ht="20.100000000000001" customHeight="1" thickBot="1" x14ac:dyDescent="0.25">
      <c r="B171" s="4" t="s">
        <v>40</v>
      </c>
      <c r="C171" s="6">
        <f>IF(C168=0,"-",C168/(C168+[1]AP_Enjuiciados_TSJ!$F$11))</f>
        <v>0.5</v>
      </c>
      <c r="D171" s="6">
        <f>IF(D168=0,"-",D168/(D168+[1]AP_Enjuiciados_TSJ!$K$11))</f>
        <v>1</v>
      </c>
      <c r="E171" s="6">
        <f t="shared" si="25"/>
        <v>1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>
        <f>'[1]Periodos anual'!$A$1</f>
        <v>2020</v>
      </c>
      <c r="D177" s="8">
        <f>'[1]Periodos anual'!$B$1</f>
        <v>2021</v>
      </c>
      <c r="E177" s="8" t="s">
        <v>99</v>
      </c>
    </row>
    <row r="178" spans="2:8" ht="15" thickBot="1" x14ac:dyDescent="0.25">
      <c r="B178" s="15" t="s">
        <v>81</v>
      </c>
      <c r="C178" s="5">
        <f>[1]AP_1ªIns_TSJ!$B$11</f>
        <v>10</v>
      </c>
      <c r="D178" s="5">
        <f>[1]AP_1ªIns_TSJ!$F$11</f>
        <v>13</v>
      </c>
      <c r="E178" s="6">
        <f>IF(C178=0,"-",(D178-C178)/C178)</f>
        <v>0.3</v>
      </c>
      <c r="H178" s="13"/>
    </row>
    <row r="179" spans="2:8" ht="15" thickBot="1" x14ac:dyDescent="0.25">
      <c r="B179" s="4" t="s">
        <v>43</v>
      </c>
      <c r="C179" s="5">
        <f>[1]AP_1ªIns_TSJ!$C$11</f>
        <v>6</v>
      </c>
      <c r="D179" s="5">
        <f>[1]AP_1ªIns_TSJ!$G$11</f>
        <v>10</v>
      </c>
      <c r="E179" s="6">
        <f t="shared" ref="E179:E185" si="26">IF(C179=0,"-",(D179-C179)/C179)</f>
        <v>0.66666666666666663</v>
      </c>
      <c r="H179" s="13"/>
    </row>
    <row r="180" spans="2:8" ht="15" thickBot="1" x14ac:dyDescent="0.25">
      <c r="B180" s="4" t="s">
        <v>47</v>
      </c>
      <c r="C180" s="5">
        <f>[1]AP_1ªIns_TSJ!$D$11</f>
        <v>3</v>
      </c>
      <c r="D180" s="5">
        <f>[1]AP_1ªIns_TSJ!$H$11</f>
        <v>3</v>
      </c>
      <c r="E180" s="6">
        <f t="shared" si="26"/>
        <v>0</v>
      </c>
      <c r="H180" s="13"/>
    </row>
    <row r="181" spans="2:8" ht="15" thickBot="1" x14ac:dyDescent="0.25">
      <c r="B181" s="4" t="s">
        <v>78</v>
      </c>
      <c r="C181" s="5">
        <f>[1]AP_1ªIns_TSJ!$E$11</f>
        <v>1</v>
      </c>
      <c r="D181" s="5">
        <f>[1]AP_1ªIns_TSJ!$I$11</f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f>[1]AP_Recursos_TSJ!$B$11</f>
        <v>321</v>
      </c>
      <c r="D182" s="5">
        <f>[1]AP_Recursos_TSJ!$F$11</f>
        <v>197</v>
      </c>
      <c r="E182" s="6">
        <f t="shared" si="26"/>
        <v>-0.38629283489096572</v>
      </c>
      <c r="H182" s="13"/>
    </row>
    <row r="183" spans="2:8" ht="15" thickBot="1" x14ac:dyDescent="0.25">
      <c r="B183" s="4" t="s">
        <v>47</v>
      </c>
      <c r="C183" s="5">
        <f>[1]AP_Recursos_TSJ!$C$11</f>
        <v>290</v>
      </c>
      <c r="D183" s="5">
        <f>[1]AP_Recursos_TSJ!$G$11</f>
        <v>174</v>
      </c>
      <c r="E183" s="6">
        <f t="shared" si="26"/>
        <v>-0.4</v>
      </c>
      <c r="H183" s="13"/>
    </row>
    <row r="184" spans="2:8" ht="15" thickBot="1" x14ac:dyDescent="0.25">
      <c r="B184" s="4" t="s">
        <v>70</v>
      </c>
      <c r="C184" s="5">
        <f>[1]AP_Recursos_TSJ!$D$11</f>
        <v>0</v>
      </c>
      <c r="D184" s="5">
        <f>[1]AP_Recursos_TSJ!$H$11</f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f>[1]AP_Recursos_TSJ!$E$11</f>
        <v>31</v>
      </c>
      <c r="D185" s="5">
        <f>[1]AP_Recursos_TSJ!$I$11</f>
        <v>23</v>
      </c>
      <c r="E185" s="6">
        <f t="shared" si="26"/>
        <v>-0.25806451612903225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>
        <f>'[1]Periodos anual'!$A$1</f>
        <v>2020</v>
      </c>
      <c r="D196" s="8">
        <f>'[1]Periodos anual'!$B$1</f>
        <v>2021</v>
      </c>
      <c r="E196" s="8" t="s">
        <v>99</v>
      </c>
    </row>
    <row r="197" spans="2:5" ht="15" thickBot="1" x14ac:dyDescent="0.25">
      <c r="B197" s="4" t="s">
        <v>82</v>
      </c>
      <c r="C197" s="5">
        <f>[1]Menores_Sentencia_TSJ!$B$11</f>
        <v>8</v>
      </c>
      <c r="D197" s="5">
        <f>[1]Menores_Sentencia_TSJ!$F$11</f>
        <v>6</v>
      </c>
      <c r="E197" s="6">
        <f t="shared" ref="E197:E200" si="27">IF(C197=0,"-",(D197-C197)/C197)</f>
        <v>-0.25</v>
      </c>
    </row>
    <row r="198" spans="2:5" ht="15" thickBot="1" x14ac:dyDescent="0.25">
      <c r="B198" s="4" t="s">
        <v>83</v>
      </c>
      <c r="C198" s="5">
        <f>[1]Menores_Sentencia_TSJ!$C$11</f>
        <v>0</v>
      </c>
      <c r="D198" s="5">
        <f>[1]Menores_Sentencia_TSJ!$G$11</f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f>[1]Menores_Sentencia_TSJ!$D$11</f>
        <v>8</v>
      </c>
      <c r="D199" s="5">
        <f>[1]Menores_Sentencia_TSJ!$H$11</f>
        <v>7</v>
      </c>
      <c r="E199" s="6">
        <f t="shared" si="27"/>
        <v>-0.125</v>
      </c>
    </row>
    <row r="200" spans="2:5" ht="15" thickBot="1" x14ac:dyDescent="0.25">
      <c r="B200" s="4" t="s">
        <v>85</v>
      </c>
      <c r="C200" s="5">
        <f>[1]Menores_Sentencia_TSJ!$E$11</f>
        <v>5</v>
      </c>
      <c r="D200" s="5">
        <f>[1]Menores_Sentencia_TSJ!$I$11</f>
        <v>6</v>
      </c>
      <c r="E200" s="6">
        <f t="shared" si="27"/>
        <v>0.2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>
        <f>'[1]Periodos anual'!$A$1</f>
        <v>2020</v>
      </c>
      <c r="D206" s="8">
        <f>'[1]Periodos anual'!$B$1</f>
        <v>2021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f>[1]Menores_Enjuiciados_TSJ!$B$11</f>
        <v>8</v>
      </c>
      <c r="D208" s="5">
        <f>[1]Menores_Enjuiciados_TSJ!$H$11</f>
        <v>6</v>
      </c>
      <c r="E208" s="6">
        <f t="shared" si="28"/>
        <v>-0.25</v>
      </c>
    </row>
    <row r="209" spans="2:5" ht="20.100000000000001" customHeight="1" thickBot="1" x14ac:dyDescent="0.25">
      <c r="B209" s="17" t="s">
        <v>86</v>
      </c>
      <c r="C209" s="5">
        <f>[1]Menores_Enjuiciados_TSJ!$C$11</f>
        <v>5</v>
      </c>
      <c r="D209" s="5">
        <f>[1]Menores_Enjuiciados_TSJ!$I$11</f>
        <v>4</v>
      </c>
      <c r="E209" s="6">
        <f t="shared" si="28"/>
        <v>-0.2</v>
      </c>
    </row>
    <row r="210" spans="2:5" ht="20.100000000000001" customHeight="1" thickBot="1" x14ac:dyDescent="0.25">
      <c r="B210" s="17" t="s">
        <v>87</v>
      </c>
      <c r="C210" s="5">
        <f>[1]Menores_Enjuiciados_TSJ!$D$11</f>
        <v>3</v>
      </c>
      <c r="D210" s="5">
        <f>[1]Menores_Enjuiciados_TSJ!$J$11</f>
        <v>2</v>
      </c>
      <c r="E210" s="6">
        <f t="shared" si="28"/>
        <v>-0.33333333333333331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f>[1]Menores_Enjuiciados_TSJ!$E$11</f>
        <v>0</v>
      </c>
      <c r="D212" s="5">
        <f>[1]Menores_Enjuiciados_TSJ!$K$11</f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f>[1]Menores_Enjuiciados_TSJ!$F$11</f>
        <v>0</v>
      </c>
      <c r="D213" s="5">
        <f>[1]Menores_Enjuiciados_TSJ!$L$11</f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f>[1]Menores_Enjuiciados_TSJ!$G$11</f>
        <v>0</v>
      </c>
      <c r="D214" s="5">
        <f>[1]Menores_Enjuiciados_TSJ!$M$11</f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>
        <f>'[1]Periodos anual'!$A$1</f>
        <v>2020</v>
      </c>
      <c r="D220" s="8">
        <f>'[1]Periodos anual'!$B$1</f>
        <v>2021</v>
      </c>
      <c r="E220" s="8" t="s">
        <v>99</v>
      </c>
    </row>
    <row r="221" spans="2:5" ht="15" thickBot="1" x14ac:dyDescent="0.25">
      <c r="B221" s="16" t="s">
        <v>91</v>
      </c>
      <c r="C221" s="5">
        <f>[1]Menores_Asuntos_TSJ!$B$11</f>
        <v>9</v>
      </c>
      <c r="D221" s="5">
        <f>[1]Menores_Asuntos_TSJ!$E$11</f>
        <v>5</v>
      </c>
      <c r="E221" s="6">
        <f t="shared" ref="E221:E223" si="30">IF(C221=0,"-",(D221-C221)/C221)</f>
        <v>-0.44444444444444442</v>
      </c>
    </row>
    <row r="222" spans="2:5" ht="15" thickBot="1" x14ac:dyDescent="0.25">
      <c r="B222" s="16" t="s">
        <v>92</v>
      </c>
      <c r="C222" s="5">
        <f>[1]Menores_Asuntos_TSJ!$C$11</f>
        <v>12</v>
      </c>
      <c r="D222" s="5">
        <f>[1]Menores_Asuntos_TSJ!$F$11</f>
        <v>9</v>
      </c>
      <c r="E222" s="6">
        <f t="shared" si="30"/>
        <v>-0.25</v>
      </c>
    </row>
    <row r="223" spans="2:5" ht="15" thickBot="1" x14ac:dyDescent="0.25">
      <c r="B223" s="16" t="s">
        <v>93</v>
      </c>
      <c r="C223" s="5">
        <f>[1]Menores_Asuntos_TSJ!$D$11</f>
        <v>5</v>
      </c>
      <c r="D223" s="5">
        <f>[1]Menores_Asuntos_TSJ!$G$11</f>
        <v>1</v>
      </c>
      <c r="E223" s="6">
        <f t="shared" si="30"/>
        <v>-0.8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2021-03-03T10:41:01Z</cp:lastPrinted>
  <dcterms:created xsi:type="dcterms:W3CDTF">2018-12-19T10:40:38Z</dcterms:created>
  <dcterms:modified xsi:type="dcterms:W3CDTF">2021-11-25T11:59:34Z</dcterms:modified>
</cp:coreProperties>
</file>